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aco\Downloads\"/>
    </mc:Choice>
  </mc:AlternateContent>
  <xr:revisionPtr revIDLastSave="0" documentId="13_ncr:1_{001EFD81-6675-49E5-B002-E30F9F1CF2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gU0516ZPkhwfDrrNnbEwMATYeP2w=="/>
    </ext>
  </extLst>
</workbook>
</file>

<file path=xl/calcChain.xml><?xml version="1.0" encoding="utf-8"?>
<calcChain xmlns="http://schemas.openxmlformats.org/spreadsheetml/2006/main">
  <c r="H85" i="1" l="1"/>
  <c r="H84" i="1"/>
  <c r="H82" i="1"/>
  <c r="H81" i="1"/>
  <c r="F80" i="1"/>
  <c r="F76" i="1"/>
  <c r="F75" i="1"/>
  <c r="F74" i="1"/>
  <c r="H68" i="1"/>
  <c r="H67" i="1"/>
  <c r="H64" i="1"/>
  <c r="H61" i="1"/>
  <c r="H83" i="1" s="1"/>
  <c r="H87" i="1" s="1"/>
  <c r="F61" i="1"/>
  <c r="F60" i="1"/>
  <c r="E58" i="1"/>
  <c r="H50" i="1"/>
  <c r="H39" i="1"/>
  <c r="F79" i="1" s="1"/>
  <c r="F38" i="1"/>
  <c r="E38" i="1"/>
  <c r="F37" i="1"/>
  <c r="E37" i="1"/>
  <c r="F34" i="1"/>
  <c r="E34" i="1"/>
  <c r="F33" i="1"/>
  <c r="H34" i="1" s="1"/>
  <c r="F78" i="1" s="1"/>
  <c r="E33" i="1"/>
  <c r="F31" i="1"/>
  <c r="H31" i="1" s="1"/>
  <c r="F77" i="1" s="1"/>
  <c r="E31" i="1"/>
  <c r="F30" i="1"/>
  <c r="E30" i="1"/>
  <c r="E28" i="1"/>
  <c r="E27" i="1"/>
  <c r="E25" i="1"/>
  <c r="E24" i="1"/>
  <c r="H20" i="1"/>
  <c r="H16" i="1"/>
  <c r="H11" i="1"/>
  <c r="F87" i="1" l="1"/>
  <c r="H51" i="1"/>
</calcChain>
</file>

<file path=xl/sharedStrings.xml><?xml version="1.0" encoding="utf-8"?>
<sst xmlns="http://schemas.openxmlformats.org/spreadsheetml/2006/main" count="84" uniqueCount="73">
  <si>
    <t>(cifras en quetzales)</t>
  </si>
  <si>
    <t>ACTIVO</t>
  </si>
  <si>
    <t>Corriente</t>
  </si>
  <si>
    <t>Disponible</t>
  </si>
  <si>
    <t>Caja</t>
  </si>
  <si>
    <t xml:space="preserve">Billetes </t>
  </si>
  <si>
    <t>Monedas</t>
  </si>
  <si>
    <t>Bancos</t>
  </si>
  <si>
    <t>Cuenta No. 3-76543-2 de Banco Mercantil S.A.,</t>
  </si>
  <si>
    <t>Boleta No.1</t>
  </si>
  <si>
    <t>Cuenta No. 3-76543-2 de Banco Comercial S.A.,</t>
  </si>
  <si>
    <t>Exigible</t>
  </si>
  <si>
    <t xml:space="preserve">IVA POR COBRAR </t>
  </si>
  <si>
    <t xml:space="preserve">12% sobre Q.53,268.75 según facturas que obran </t>
  </si>
  <si>
    <t>en poder de la empresa</t>
  </si>
  <si>
    <t xml:space="preserve">Realizable </t>
  </si>
  <si>
    <t>Mercaderias</t>
  </si>
  <si>
    <t>Edredones</t>
  </si>
  <si>
    <t>King Size, c/u Q.86.50</t>
  </si>
  <si>
    <t>Matrimonial c/u Q.74.25</t>
  </si>
  <si>
    <t>Sábanas</t>
  </si>
  <si>
    <t>King Size, c/u Q.38.50</t>
  </si>
  <si>
    <t>Matrimonial c/u Q.35.00</t>
  </si>
  <si>
    <t>Ponchos</t>
  </si>
  <si>
    <t>Matrimonial, c/u Q.75.00</t>
  </si>
  <si>
    <t>Semimatrimonial, c/u Q.68.75</t>
  </si>
  <si>
    <t xml:space="preserve">Material de Empaque </t>
  </si>
  <si>
    <t>Bolsas plásticas, c/u Q.4.75</t>
  </si>
  <si>
    <t>Cajas de Cartón, c/u Q.6.50</t>
  </si>
  <si>
    <t xml:space="preserve">No Corriente </t>
  </si>
  <si>
    <t>Mobiliario y Equipo</t>
  </si>
  <si>
    <t>Mostradores de aluminio con vidrio, c/u Q.1240.50</t>
  </si>
  <si>
    <t>Estantes de metal, c/u Q.690.25</t>
  </si>
  <si>
    <t>Caja registradora marca Casio</t>
  </si>
  <si>
    <t xml:space="preserve">Gastos de Organización </t>
  </si>
  <si>
    <t>Libros de Contabilidad, c/u Q35.25</t>
  </si>
  <si>
    <t xml:space="preserve">Recibo No. 6890 del Registro Mercantil por </t>
  </si>
  <si>
    <t>inscripcion de empresa y comerciante</t>
  </si>
  <si>
    <t xml:space="preserve">Timbre fiscal para la patente de comercio </t>
  </si>
  <si>
    <t xml:space="preserve">Recibo de SAT-No. 0052-74290 por habilitacion de </t>
  </si>
  <si>
    <t xml:space="preserve">9 libros </t>
  </si>
  <si>
    <t xml:space="preserve">Recibo No. 6891 del Registro Mercantil por </t>
  </si>
  <si>
    <t>autorización de libros</t>
  </si>
  <si>
    <t>Factura especial No. 0001 a nombre de Ezequiel</t>
  </si>
  <si>
    <t xml:space="preserve">Ralón por tramites para inscribir la empresa. </t>
  </si>
  <si>
    <t xml:space="preserve">Suma del Activo </t>
  </si>
  <si>
    <t>PASIVO</t>
  </si>
  <si>
    <t>Proveedores</t>
  </si>
  <si>
    <t>Productos para dormitorios, S.A</t>
  </si>
  <si>
    <t xml:space="preserve">Documentos por Pagar a Corto Plazo </t>
  </si>
  <si>
    <t>Letras a favor de Muebles los Unicos, S.A., cada</t>
  </si>
  <si>
    <t>una Q.1000.00</t>
  </si>
  <si>
    <t>ISR Retenido por Pagar Sobre Compras</t>
  </si>
  <si>
    <t>5% sobre Q.8861.50 retenido a Muebles los Unicos</t>
  </si>
  <si>
    <t>5% sobre Q.5400.00 retenido a Empaques S.A.</t>
  </si>
  <si>
    <t>ISR Retenido por Pagar Sobre Facturas Especiales</t>
  </si>
  <si>
    <t>5% de Q.890.00 retenido sobre la factura especial</t>
  </si>
  <si>
    <t>No. 0001 a nombre de Ezequiel Ralón.</t>
  </si>
  <si>
    <t>IVA Retenido por Pagar Sobre Facturas Especiales</t>
  </si>
  <si>
    <t>12% de Q.890.00 retenido sobre la factura especial</t>
  </si>
  <si>
    <t xml:space="preserve">Suma del Pasivo </t>
  </si>
  <si>
    <t>PATRIMONIO NETO</t>
  </si>
  <si>
    <t>Patrimonio Neto</t>
  </si>
  <si>
    <t>Aportacion de señor Anastacio León Manzo</t>
  </si>
  <si>
    <t>Suma del pasivo y Patrimonio Neto</t>
  </si>
  <si>
    <t>RESUMEN</t>
  </si>
  <si>
    <t xml:space="preserve">Caja </t>
  </si>
  <si>
    <t xml:space="preserve">Banco </t>
  </si>
  <si>
    <t>IVA por Cobrar</t>
  </si>
  <si>
    <t xml:space="preserve">Mercaderías </t>
  </si>
  <si>
    <t>Gastos de Organización</t>
  </si>
  <si>
    <t xml:space="preserve">Sumas Iguales </t>
  </si>
  <si>
    <t>Inventario numero 5 del almacen Las  Estrellas  Practicado el 2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</si>
</sst>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1"/>
      <color theme="1"/>
      <name val="Calibri"/>
    </font>
    <font>
      <b/>
      <u/>
      <sz val="12"/>
      <color theme="1"/>
      <name val="Calibri"/>
    </font>
    <font>
      <b/>
      <sz val="12"/>
      <color theme="1"/>
      <name val="Calibri"/>
    </font>
    <font>
      <sz val="11"/>
      <color rgb="FF000000"/>
      <name val="Arial"/>
    </font>
    <font>
      <b/>
      <u/>
      <sz val="12"/>
      <color theme="1"/>
      <name val="Calibri"/>
    </font>
    <font>
      <sz val="11"/>
      <color theme="1"/>
      <name val="Arial"/>
    </font>
    <font>
      <b/>
      <sz val="11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/>
      <bottom style="thin">
        <color rgb="FF000000"/>
      </bottom>
      <diagonal/>
    </border>
    <border>
      <left/>
      <right style="double">
        <color rgb="FFFF0000"/>
      </right>
      <top/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/>
      <top/>
      <bottom style="double">
        <color rgb="FFFF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5" xfId="0" applyFont="1" applyFill="1" applyBorder="1"/>
    <xf numFmtId="0" fontId="4" fillId="0" borderId="4" xfId="0" applyFont="1" applyBorder="1" applyAlignment="1"/>
    <xf numFmtId="0" fontId="5" fillId="0" borderId="5" xfId="0" applyFont="1" applyBorder="1"/>
    <xf numFmtId="0" fontId="3" fillId="0" borderId="2" xfId="0" applyFont="1" applyBorder="1"/>
    <xf numFmtId="0" fontId="1" fillId="0" borderId="0" xfId="0" applyFont="1"/>
    <xf numFmtId="0" fontId="4" fillId="0" borderId="5" xfId="0" applyFont="1" applyBorder="1" applyAlignment="1"/>
    <xf numFmtId="0" fontId="6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3" fillId="0" borderId="10" xfId="0" applyFont="1" applyBorder="1"/>
    <xf numFmtId="0" fontId="1" fillId="2" borderId="11" xfId="0" applyFont="1" applyFill="1" applyBorder="1"/>
    <xf numFmtId="0" fontId="1" fillId="0" borderId="10" xfId="0" applyFont="1" applyBorder="1"/>
    <xf numFmtId="0" fontId="7" fillId="0" borderId="0" xfId="0" applyFont="1"/>
    <xf numFmtId="0" fontId="7" fillId="0" borderId="5" xfId="0" applyFont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0" fontId="1" fillId="0" borderId="17" xfId="0" applyFont="1" applyBorder="1"/>
    <xf numFmtId="0" fontId="1" fillId="2" borderId="18" xfId="0" applyFont="1" applyFill="1" applyBorder="1"/>
    <xf numFmtId="0" fontId="1" fillId="0" borderId="19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9" fillId="0" borderId="15" xfId="0" applyFont="1" applyBorder="1"/>
    <xf numFmtId="0" fontId="10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3" xfId="0" applyFont="1" applyBorder="1"/>
    <xf numFmtId="0" fontId="1" fillId="2" borderId="2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000"/>
  <sheetViews>
    <sheetView tabSelected="1" topLeftCell="A60" workbookViewId="0">
      <selection activeCell="H90" sqref="H90"/>
    </sheetView>
  </sheetViews>
  <sheetFormatPr baseColWidth="10" defaultColWidth="12.625" defaultRowHeight="15" customHeight="1" x14ac:dyDescent="0.2"/>
  <cols>
    <col min="1" max="1" width="0.875" customWidth="1"/>
    <col min="2" max="2" width="4.125" customWidth="1"/>
    <col min="3" max="3" width="44.625" customWidth="1"/>
    <col min="4" max="4" width="0.375" customWidth="1"/>
    <col min="5" max="5" width="5.875" customWidth="1"/>
    <col min="6" max="6" width="11.125" customWidth="1"/>
    <col min="7" max="7" width="8.75" hidden="1" customWidth="1"/>
    <col min="8" max="8" width="11.125" customWidth="1"/>
    <col min="9" max="9" width="8" customWidth="1"/>
    <col min="10" max="10" width="2.625" customWidth="1"/>
    <col min="11" max="11" width="4" customWidth="1"/>
    <col min="12" max="12" width="39.5" customWidth="1"/>
    <col min="13" max="26" width="8" customWidth="1"/>
  </cols>
  <sheetData>
    <row r="3" spans="2:12" x14ac:dyDescent="0.25">
      <c r="B3" s="1" t="s">
        <v>72</v>
      </c>
      <c r="C3" s="2"/>
      <c r="D3" s="2"/>
      <c r="E3" s="2"/>
      <c r="F3" s="2"/>
      <c r="G3" s="2"/>
      <c r="H3" s="3"/>
    </row>
    <row r="4" spans="2:12" x14ac:dyDescent="0.25">
      <c r="B4" s="1" t="s">
        <v>0</v>
      </c>
      <c r="C4" s="2"/>
      <c r="D4" s="2"/>
      <c r="E4" s="2"/>
      <c r="F4" s="2"/>
      <c r="G4" s="2"/>
      <c r="H4" s="3"/>
    </row>
    <row r="5" spans="2:12" ht="15.75" x14ac:dyDescent="0.25">
      <c r="B5" s="4"/>
      <c r="C5" s="5" t="s">
        <v>1</v>
      </c>
      <c r="D5" s="6"/>
      <c r="E5" s="6"/>
      <c r="F5" s="7"/>
      <c r="G5" s="8"/>
      <c r="H5" s="9"/>
    </row>
    <row r="6" spans="2:12" ht="15.75" x14ac:dyDescent="0.25">
      <c r="B6" s="10"/>
      <c r="C6" s="5"/>
      <c r="D6" s="6"/>
      <c r="E6" s="6"/>
      <c r="F6" s="7"/>
      <c r="G6" s="8"/>
      <c r="H6" s="9"/>
    </row>
    <row r="7" spans="2:12" ht="15.75" x14ac:dyDescent="0.25">
      <c r="B7" s="4"/>
      <c r="C7" s="11" t="s">
        <v>2</v>
      </c>
      <c r="D7" s="12"/>
      <c r="E7" s="12"/>
      <c r="F7" s="7"/>
      <c r="G7" s="8"/>
      <c r="H7" s="9"/>
    </row>
    <row r="8" spans="2:12" ht="15.75" x14ac:dyDescent="0.25">
      <c r="B8" s="4"/>
      <c r="C8" s="11" t="s">
        <v>3</v>
      </c>
      <c r="D8" s="12"/>
      <c r="E8" s="12"/>
      <c r="F8" s="7"/>
      <c r="G8" s="8"/>
      <c r="H8" s="9"/>
      <c r="L8" s="13"/>
    </row>
    <row r="9" spans="2:12" ht="15.75" x14ac:dyDescent="0.25">
      <c r="B9" s="4"/>
      <c r="C9" s="11" t="s">
        <v>4</v>
      </c>
      <c r="D9" s="12"/>
      <c r="E9" s="12"/>
      <c r="F9" s="7"/>
      <c r="G9" s="8"/>
      <c r="H9" s="9"/>
    </row>
    <row r="10" spans="2:12" x14ac:dyDescent="0.25">
      <c r="B10" s="10"/>
      <c r="C10" s="14" t="s">
        <v>5</v>
      </c>
      <c r="D10" s="2"/>
      <c r="E10" s="2"/>
      <c r="F10" s="7">
        <v>4820</v>
      </c>
      <c r="G10" s="8"/>
      <c r="H10" s="9"/>
      <c r="L10" s="13"/>
    </row>
    <row r="11" spans="2:12" x14ac:dyDescent="0.25">
      <c r="B11" s="15"/>
      <c r="C11" s="16" t="s">
        <v>6</v>
      </c>
      <c r="D11" s="2"/>
      <c r="E11" s="17"/>
      <c r="F11" s="18">
        <v>345</v>
      </c>
      <c r="G11" s="8"/>
      <c r="H11" s="9">
        <f>F10+F11</f>
        <v>5165</v>
      </c>
      <c r="L11" s="13"/>
    </row>
    <row r="12" spans="2:12" ht="15.75" x14ac:dyDescent="0.25">
      <c r="B12" s="15"/>
      <c r="C12" s="11" t="s">
        <v>7</v>
      </c>
      <c r="D12" s="12"/>
      <c r="E12" s="19"/>
      <c r="F12" s="20"/>
      <c r="G12" s="8"/>
      <c r="H12" s="9"/>
    </row>
    <row r="13" spans="2:12" x14ac:dyDescent="0.25">
      <c r="B13" s="15"/>
      <c r="C13" s="16" t="s">
        <v>8</v>
      </c>
      <c r="D13" s="2"/>
      <c r="E13" s="2"/>
      <c r="F13" s="7"/>
      <c r="G13" s="8"/>
      <c r="H13" s="9"/>
    </row>
    <row r="14" spans="2:12" x14ac:dyDescent="0.25">
      <c r="B14" s="15"/>
      <c r="C14" s="16" t="s">
        <v>9</v>
      </c>
      <c r="D14" s="2"/>
      <c r="E14" s="2"/>
      <c r="F14" s="7">
        <v>48500</v>
      </c>
      <c r="G14" s="8"/>
      <c r="H14" s="9"/>
    </row>
    <row r="15" spans="2:12" x14ac:dyDescent="0.25">
      <c r="B15" s="15"/>
      <c r="C15" s="16" t="s">
        <v>10</v>
      </c>
      <c r="D15" s="2"/>
      <c r="E15" s="2"/>
      <c r="F15" s="7"/>
      <c r="G15" s="8"/>
      <c r="H15" s="9"/>
    </row>
    <row r="16" spans="2:12" x14ac:dyDescent="0.25">
      <c r="B16" s="15"/>
      <c r="C16" s="16" t="s">
        <v>9</v>
      </c>
      <c r="D16" s="2"/>
      <c r="E16" s="17"/>
      <c r="F16" s="18">
        <v>36540</v>
      </c>
      <c r="G16" s="8"/>
      <c r="H16" s="9">
        <f>F14+F16</f>
        <v>85040</v>
      </c>
    </row>
    <row r="17" spans="2:11" ht="15.75" x14ac:dyDescent="0.25">
      <c r="B17" s="15"/>
      <c r="C17" s="11" t="s">
        <v>11</v>
      </c>
      <c r="D17" s="2"/>
      <c r="E17" s="21"/>
      <c r="F17" s="20"/>
      <c r="G17" s="8"/>
      <c r="H17" s="9"/>
    </row>
    <row r="18" spans="2:11" ht="15.75" x14ac:dyDescent="0.25">
      <c r="B18" s="15"/>
      <c r="C18" s="11" t="s">
        <v>12</v>
      </c>
      <c r="D18" s="2"/>
      <c r="E18" s="2"/>
      <c r="F18" s="7"/>
      <c r="G18" s="8"/>
      <c r="H18" s="9"/>
    </row>
    <row r="19" spans="2:11" x14ac:dyDescent="0.25">
      <c r="B19" s="15"/>
      <c r="C19" s="16" t="s">
        <v>13</v>
      </c>
      <c r="D19" s="2"/>
      <c r="E19" s="2"/>
      <c r="F19" s="7"/>
      <c r="G19" s="8"/>
      <c r="H19" s="9"/>
      <c r="K19" s="22"/>
    </row>
    <row r="20" spans="2:11" x14ac:dyDescent="0.25">
      <c r="B20" s="15"/>
      <c r="C20" s="16" t="s">
        <v>14</v>
      </c>
      <c r="D20" s="2"/>
      <c r="E20" s="2"/>
      <c r="F20" s="7"/>
      <c r="G20" s="8">
        <v>53268.75</v>
      </c>
      <c r="H20" s="9">
        <f>12%*G20</f>
        <v>6392.25</v>
      </c>
    </row>
    <row r="21" spans="2:11" ht="15.75" customHeight="1" x14ac:dyDescent="0.25">
      <c r="B21" s="15"/>
      <c r="C21" s="11" t="s">
        <v>15</v>
      </c>
      <c r="D21" s="2"/>
      <c r="E21" s="2"/>
      <c r="F21" s="7"/>
      <c r="G21" s="8"/>
      <c r="H21" s="9"/>
    </row>
    <row r="22" spans="2:11" ht="15.75" customHeight="1" x14ac:dyDescent="0.25">
      <c r="B22" s="15"/>
      <c r="C22" s="11" t="s">
        <v>16</v>
      </c>
      <c r="D22" s="2"/>
      <c r="E22" s="2"/>
      <c r="F22" s="7"/>
      <c r="G22" s="8"/>
      <c r="H22" s="9"/>
    </row>
    <row r="23" spans="2:11" ht="15.75" customHeight="1" x14ac:dyDescent="0.25">
      <c r="B23" s="15"/>
      <c r="C23" s="23" t="s">
        <v>17</v>
      </c>
      <c r="D23" s="2"/>
      <c r="E23" s="2"/>
      <c r="F23" s="7"/>
      <c r="G23" s="8"/>
      <c r="H23" s="9"/>
    </row>
    <row r="24" spans="2:11" ht="15.75" customHeight="1" x14ac:dyDescent="0.25">
      <c r="B24" s="4">
        <v>23</v>
      </c>
      <c r="C24" s="16" t="s">
        <v>18</v>
      </c>
      <c r="D24" s="2"/>
      <c r="E24" s="2">
        <f>B24*86.5</f>
        <v>1989.5</v>
      </c>
      <c r="F24" s="7">
        <v>8650</v>
      </c>
      <c r="G24" s="8"/>
      <c r="H24" s="9"/>
    </row>
    <row r="25" spans="2:11" ht="15.75" customHeight="1" x14ac:dyDescent="0.25">
      <c r="B25" s="4">
        <v>20</v>
      </c>
      <c r="C25" s="16" t="s">
        <v>19</v>
      </c>
      <c r="D25" s="2"/>
      <c r="E25" s="2">
        <f>B25*74.25</f>
        <v>1485</v>
      </c>
      <c r="F25" s="7">
        <v>7425</v>
      </c>
      <c r="G25" s="8"/>
      <c r="H25" s="9"/>
    </row>
    <row r="26" spans="2:11" ht="15.75" customHeight="1" x14ac:dyDescent="0.25">
      <c r="B26" s="4"/>
      <c r="C26" s="23" t="s">
        <v>20</v>
      </c>
      <c r="D26" s="2"/>
      <c r="E26" s="2"/>
      <c r="F26" s="7"/>
      <c r="G26" s="8"/>
      <c r="H26" s="9"/>
    </row>
    <row r="27" spans="2:11" ht="15.75" customHeight="1" x14ac:dyDescent="0.25">
      <c r="B27" s="4">
        <v>22</v>
      </c>
      <c r="C27" s="16" t="s">
        <v>21</v>
      </c>
      <c r="D27" s="2"/>
      <c r="E27" s="2">
        <f>B27*38.5</f>
        <v>847</v>
      </c>
      <c r="F27" s="7">
        <v>3850</v>
      </c>
      <c r="G27" s="8"/>
      <c r="H27" s="9"/>
    </row>
    <row r="28" spans="2:11" ht="15.75" customHeight="1" x14ac:dyDescent="0.25">
      <c r="B28" s="4">
        <v>21</v>
      </c>
      <c r="C28" s="16" t="s">
        <v>22</v>
      </c>
      <c r="D28" s="2"/>
      <c r="E28" s="2">
        <f>B28*35</f>
        <v>735</v>
      </c>
      <c r="F28" s="7">
        <v>3500</v>
      </c>
      <c r="G28" s="8"/>
      <c r="H28" s="9"/>
    </row>
    <row r="29" spans="2:11" ht="15.75" customHeight="1" x14ac:dyDescent="0.25">
      <c r="B29" s="4"/>
      <c r="C29" s="23" t="s">
        <v>23</v>
      </c>
      <c r="D29" s="2"/>
      <c r="E29" s="2"/>
      <c r="F29" s="7"/>
      <c r="G29" s="8"/>
      <c r="H29" s="9"/>
    </row>
    <row r="30" spans="2:11" ht="15.75" customHeight="1" x14ac:dyDescent="0.25">
      <c r="B30" s="4">
        <v>35</v>
      </c>
      <c r="C30" s="16" t="s">
        <v>24</v>
      </c>
      <c r="D30" s="2"/>
      <c r="E30" s="2">
        <f>B30*75</f>
        <v>2625</v>
      </c>
      <c r="F30" s="7">
        <f t="shared" ref="F30:F31" si="0">E30</f>
        <v>2625</v>
      </c>
      <c r="G30" s="8"/>
      <c r="H30" s="9"/>
    </row>
    <row r="31" spans="2:11" ht="15.75" customHeight="1" x14ac:dyDescent="0.25">
      <c r="B31" s="4">
        <v>25</v>
      </c>
      <c r="C31" s="16" t="s">
        <v>25</v>
      </c>
      <c r="D31" s="2"/>
      <c r="E31" s="17">
        <f>B31*68.75</f>
        <v>1718.75</v>
      </c>
      <c r="F31" s="18">
        <f t="shared" si="0"/>
        <v>1718.75</v>
      </c>
      <c r="G31" s="8"/>
      <c r="H31" s="9">
        <f>F24+F25+F27+F28+F30+F31</f>
        <v>27768.75</v>
      </c>
    </row>
    <row r="32" spans="2:11" ht="15.75" customHeight="1" x14ac:dyDescent="0.25">
      <c r="B32" s="4"/>
      <c r="C32" s="11" t="s">
        <v>26</v>
      </c>
      <c r="D32" s="2"/>
      <c r="E32" s="21"/>
      <c r="F32" s="20"/>
      <c r="G32" s="8"/>
      <c r="H32" s="9"/>
    </row>
    <row r="33" spans="2:9" ht="15.75" customHeight="1" x14ac:dyDescent="0.25">
      <c r="B33" s="4">
        <v>55</v>
      </c>
      <c r="C33" s="16" t="s">
        <v>27</v>
      </c>
      <c r="D33" s="2"/>
      <c r="E33" s="2">
        <f>B33*4.75</f>
        <v>261.25</v>
      </c>
      <c r="F33" s="7">
        <f t="shared" ref="F33:F34" si="1">E33</f>
        <v>261.25</v>
      </c>
      <c r="G33" s="8"/>
      <c r="H33" s="9"/>
    </row>
    <row r="34" spans="2:9" ht="15.75" customHeight="1" x14ac:dyDescent="0.25">
      <c r="B34" s="4">
        <v>46</v>
      </c>
      <c r="C34" s="16" t="s">
        <v>28</v>
      </c>
      <c r="D34" s="2"/>
      <c r="E34" s="17">
        <f>B34*650</f>
        <v>29900</v>
      </c>
      <c r="F34" s="18">
        <f t="shared" si="1"/>
        <v>29900</v>
      </c>
      <c r="G34" s="8"/>
      <c r="H34" s="9">
        <f>F33+F34</f>
        <v>30161.25</v>
      </c>
    </row>
    <row r="35" spans="2:9" ht="15.75" customHeight="1" x14ac:dyDescent="0.25">
      <c r="B35" s="4"/>
      <c r="C35" s="11" t="s">
        <v>29</v>
      </c>
      <c r="D35" s="2"/>
      <c r="E35" s="21"/>
      <c r="F35" s="20"/>
      <c r="G35" s="8"/>
      <c r="H35" s="9"/>
    </row>
    <row r="36" spans="2:9" ht="15.75" customHeight="1" x14ac:dyDescent="0.25">
      <c r="B36" s="4"/>
      <c r="C36" s="11" t="s">
        <v>30</v>
      </c>
      <c r="D36" s="2"/>
      <c r="E36" s="2"/>
      <c r="F36" s="7"/>
      <c r="G36" s="8"/>
      <c r="H36" s="9"/>
    </row>
    <row r="37" spans="2:9" ht="15.75" customHeight="1" x14ac:dyDescent="0.25">
      <c r="B37" s="4">
        <v>2</v>
      </c>
      <c r="C37" s="16" t="s">
        <v>31</v>
      </c>
      <c r="D37" s="2"/>
      <c r="E37" s="2">
        <f>B37*1240.5</f>
        <v>2481</v>
      </c>
      <c r="F37" s="7">
        <f t="shared" ref="F37:F38" si="2">E37</f>
        <v>2481</v>
      </c>
      <c r="G37" s="8"/>
      <c r="H37" s="9"/>
    </row>
    <row r="38" spans="2:9" ht="15.75" customHeight="1" x14ac:dyDescent="0.25">
      <c r="B38" s="4">
        <v>2</v>
      </c>
      <c r="C38" s="16" t="s">
        <v>32</v>
      </c>
      <c r="D38" s="2"/>
      <c r="E38" s="2">
        <f>B38*690.25</f>
        <v>1380.5</v>
      </c>
      <c r="F38" s="7">
        <f t="shared" si="2"/>
        <v>1380.5</v>
      </c>
      <c r="G38" s="8"/>
      <c r="H38" s="9"/>
    </row>
    <row r="39" spans="2:9" ht="15.75" customHeight="1" x14ac:dyDescent="0.25">
      <c r="B39" s="4">
        <v>1</v>
      </c>
      <c r="C39" s="16" t="s">
        <v>33</v>
      </c>
      <c r="D39" s="2"/>
      <c r="E39" s="17"/>
      <c r="F39" s="18">
        <v>5000</v>
      </c>
      <c r="G39" s="8"/>
      <c r="H39" s="9">
        <f>F37+F38+F39</f>
        <v>8861.5</v>
      </c>
    </row>
    <row r="40" spans="2:9" ht="15.75" customHeight="1" x14ac:dyDescent="0.25">
      <c r="B40" s="4"/>
      <c r="C40" s="11" t="s">
        <v>34</v>
      </c>
      <c r="D40" s="2"/>
      <c r="E40" s="21"/>
      <c r="F40" s="20"/>
      <c r="G40" s="8"/>
      <c r="H40" s="9"/>
    </row>
    <row r="41" spans="2:9" ht="15.75" customHeight="1" x14ac:dyDescent="0.25">
      <c r="B41" s="4">
        <v>9</v>
      </c>
      <c r="C41" s="16" t="s">
        <v>35</v>
      </c>
      <c r="D41" s="2"/>
      <c r="E41" s="2"/>
      <c r="F41" s="7">
        <v>317.25</v>
      </c>
      <c r="G41" s="8"/>
      <c r="H41" s="9"/>
    </row>
    <row r="42" spans="2:9" ht="15.75" customHeight="1" x14ac:dyDescent="0.25">
      <c r="B42" s="4">
        <v>1</v>
      </c>
      <c r="C42" s="16" t="s">
        <v>36</v>
      </c>
      <c r="D42" s="2"/>
      <c r="E42" s="2"/>
      <c r="F42" s="7"/>
      <c r="G42" s="8"/>
      <c r="H42" s="9"/>
    </row>
    <row r="43" spans="2:9" ht="15.75" customHeight="1" x14ac:dyDescent="0.25">
      <c r="B43" s="4"/>
      <c r="C43" s="16" t="s">
        <v>37</v>
      </c>
      <c r="D43" s="2"/>
      <c r="E43" s="2"/>
      <c r="F43" s="7">
        <v>175</v>
      </c>
      <c r="G43" s="8"/>
      <c r="H43" s="9"/>
    </row>
    <row r="44" spans="2:9" ht="15.75" customHeight="1" x14ac:dyDescent="0.25">
      <c r="B44" s="4">
        <v>1</v>
      </c>
      <c r="C44" s="16" t="s">
        <v>38</v>
      </c>
      <c r="D44" s="2"/>
      <c r="E44" s="2"/>
      <c r="F44" s="7">
        <v>50</v>
      </c>
      <c r="G44" s="24"/>
      <c r="H44" s="9"/>
    </row>
    <row r="45" spans="2:9" ht="15.75" customHeight="1" x14ac:dyDescent="0.25">
      <c r="B45" s="4">
        <v>1</v>
      </c>
      <c r="C45" s="16" t="s">
        <v>39</v>
      </c>
      <c r="D45" s="2"/>
      <c r="E45" s="2"/>
      <c r="F45" s="7"/>
      <c r="G45" s="8"/>
      <c r="H45" s="9"/>
      <c r="I45" s="13"/>
    </row>
    <row r="46" spans="2:9" ht="15.75" customHeight="1" x14ac:dyDescent="0.25">
      <c r="B46" s="4"/>
      <c r="C46" s="16" t="s">
        <v>40</v>
      </c>
      <c r="D46" s="2"/>
      <c r="E46" s="2"/>
      <c r="F46" s="7">
        <v>300</v>
      </c>
      <c r="G46" s="25"/>
      <c r="H46" s="26"/>
    </row>
    <row r="47" spans="2:9" ht="15.75" customHeight="1" x14ac:dyDescent="0.25">
      <c r="B47" s="4">
        <v>1</v>
      </c>
      <c r="C47" s="27" t="s">
        <v>41</v>
      </c>
      <c r="D47" s="2"/>
      <c r="E47" s="27"/>
      <c r="F47" s="28"/>
      <c r="G47" s="8"/>
      <c r="H47" s="28"/>
    </row>
    <row r="48" spans="2:9" ht="15.75" customHeight="1" x14ac:dyDescent="0.25">
      <c r="B48" s="4"/>
      <c r="C48" s="27" t="s">
        <v>42</v>
      </c>
      <c r="D48" s="21"/>
      <c r="E48" s="29"/>
      <c r="F48" s="30">
        <v>80</v>
      </c>
      <c r="G48" s="25"/>
      <c r="H48" s="28"/>
    </row>
    <row r="49" spans="2:8" ht="15.75" customHeight="1" x14ac:dyDescent="0.25">
      <c r="B49" s="4">
        <v>1</v>
      </c>
      <c r="C49" s="27" t="s">
        <v>43</v>
      </c>
      <c r="D49" s="2"/>
      <c r="E49" s="27"/>
      <c r="F49" s="28"/>
      <c r="G49" s="8"/>
      <c r="H49" s="28"/>
    </row>
    <row r="50" spans="2:8" ht="15.75" customHeight="1" x14ac:dyDescent="0.25">
      <c r="B50" s="4"/>
      <c r="C50" s="27" t="s">
        <v>44</v>
      </c>
      <c r="D50" s="2"/>
      <c r="E50" s="31"/>
      <c r="F50" s="32">
        <v>890</v>
      </c>
      <c r="G50" s="33"/>
      <c r="H50" s="32">
        <f>F41+F43+F44+F46+F48+F50</f>
        <v>1812.25</v>
      </c>
    </row>
    <row r="51" spans="2:8" ht="15.75" customHeight="1" x14ac:dyDescent="0.25">
      <c r="B51" s="4"/>
      <c r="C51" s="27" t="s">
        <v>45</v>
      </c>
      <c r="D51" s="2"/>
      <c r="E51" s="29"/>
      <c r="F51" s="30"/>
      <c r="G51" s="25"/>
      <c r="H51" s="34">
        <f>H50+H39+H34+H31+H20+H16+H11</f>
        <v>165201</v>
      </c>
    </row>
    <row r="52" spans="2:8" ht="15.75" customHeight="1" x14ac:dyDescent="0.25">
      <c r="B52" s="4"/>
      <c r="C52" s="35" t="s">
        <v>46</v>
      </c>
      <c r="D52" s="36"/>
      <c r="E52" s="37"/>
      <c r="F52" s="28"/>
      <c r="G52" s="8"/>
      <c r="H52" s="30"/>
    </row>
    <row r="53" spans="2:8" ht="15.75" customHeight="1" x14ac:dyDescent="0.25">
      <c r="B53" s="4"/>
      <c r="C53" s="38" t="s">
        <v>2</v>
      </c>
      <c r="D53" s="2"/>
      <c r="E53" s="27"/>
      <c r="F53" s="28"/>
      <c r="G53" s="8"/>
      <c r="H53" s="28"/>
    </row>
    <row r="54" spans="2:8" ht="15.75" customHeight="1" x14ac:dyDescent="0.25">
      <c r="B54" s="4"/>
      <c r="C54" s="38" t="s">
        <v>47</v>
      </c>
      <c r="D54" s="2"/>
      <c r="E54" s="27"/>
      <c r="F54" s="28"/>
      <c r="G54" s="8"/>
      <c r="H54" s="28"/>
    </row>
    <row r="55" spans="2:8" ht="15.75" customHeight="1" x14ac:dyDescent="0.25">
      <c r="B55" s="4"/>
      <c r="C55" s="27" t="s">
        <v>48</v>
      </c>
      <c r="D55" s="2"/>
      <c r="E55" s="27"/>
      <c r="F55" s="28"/>
      <c r="G55" s="8"/>
      <c r="H55" s="28">
        <v>10000</v>
      </c>
    </row>
    <row r="56" spans="2:8" ht="15.75" customHeight="1" x14ac:dyDescent="0.25">
      <c r="B56" s="4"/>
      <c r="C56" s="38" t="s">
        <v>49</v>
      </c>
      <c r="D56" s="2"/>
      <c r="E56" s="27"/>
      <c r="F56" s="28"/>
      <c r="G56" s="8"/>
      <c r="H56" s="28"/>
    </row>
    <row r="57" spans="2:8" ht="15.75" customHeight="1" x14ac:dyDescent="0.25">
      <c r="B57" s="4">
        <v>5</v>
      </c>
      <c r="C57" s="27" t="s">
        <v>50</v>
      </c>
      <c r="D57" s="2"/>
      <c r="E57" s="27"/>
      <c r="F57" s="28"/>
      <c r="G57" s="8"/>
      <c r="H57" s="28"/>
    </row>
    <row r="58" spans="2:8" ht="15.75" customHeight="1" x14ac:dyDescent="0.25">
      <c r="B58" s="4"/>
      <c r="C58" s="27" t="s">
        <v>51</v>
      </c>
      <c r="D58" s="2"/>
      <c r="E58" s="27">
        <f>B57*1000</f>
        <v>5000</v>
      </c>
      <c r="F58" s="28"/>
      <c r="G58" s="8"/>
      <c r="H58" s="28">
        <v>5000</v>
      </c>
    </row>
    <row r="59" spans="2:8" ht="15.75" customHeight="1" x14ac:dyDescent="0.25">
      <c r="B59" s="4"/>
      <c r="C59" s="38" t="s">
        <v>52</v>
      </c>
      <c r="D59" s="2"/>
      <c r="E59" s="27"/>
      <c r="F59" s="28"/>
      <c r="G59" s="8"/>
      <c r="H59" s="28"/>
    </row>
    <row r="60" spans="2:8" ht="15.75" customHeight="1" x14ac:dyDescent="0.25">
      <c r="B60" s="4"/>
      <c r="C60" s="27" t="s">
        <v>53</v>
      </c>
      <c r="D60" s="2">
        <v>8861.5</v>
      </c>
      <c r="E60" s="27"/>
      <c r="F60" s="28">
        <f t="shared" ref="F60:F61" si="3">5%*D60</f>
        <v>443.07500000000005</v>
      </c>
      <c r="G60" s="8"/>
      <c r="H60" s="28"/>
    </row>
    <row r="61" spans="2:8" ht="15.75" customHeight="1" x14ac:dyDescent="0.25">
      <c r="B61" s="4"/>
      <c r="C61" s="27" t="s">
        <v>54</v>
      </c>
      <c r="D61" s="2">
        <v>5400</v>
      </c>
      <c r="E61" s="31"/>
      <c r="F61" s="32">
        <f t="shared" si="3"/>
        <v>270</v>
      </c>
      <c r="G61" s="8"/>
      <c r="H61" s="28">
        <f>F60+F61</f>
        <v>713.07500000000005</v>
      </c>
    </row>
    <row r="62" spans="2:8" ht="15.75" customHeight="1" x14ac:dyDescent="0.25">
      <c r="B62" s="4"/>
      <c r="C62" s="38" t="s">
        <v>55</v>
      </c>
      <c r="D62" s="2"/>
      <c r="E62" s="29"/>
      <c r="F62" s="30"/>
      <c r="G62" s="8"/>
      <c r="H62" s="28"/>
    </row>
    <row r="63" spans="2:8" ht="15.75" customHeight="1" x14ac:dyDescent="0.25">
      <c r="B63" s="4"/>
      <c r="C63" s="27" t="s">
        <v>56</v>
      </c>
      <c r="D63" s="2"/>
      <c r="E63" s="27"/>
      <c r="F63" s="28"/>
      <c r="G63" s="8"/>
      <c r="H63" s="28"/>
    </row>
    <row r="64" spans="2:8" ht="15.75" customHeight="1" x14ac:dyDescent="0.25">
      <c r="B64" s="4"/>
      <c r="C64" s="27" t="s">
        <v>57</v>
      </c>
      <c r="D64" s="2"/>
      <c r="E64" s="27"/>
      <c r="F64" s="28"/>
      <c r="G64" s="8">
        <v>890</v>
      </c>
      <c r="H64" s="28">
        <f>5%*G64</f>
        <v>44.5</v>
      </c>
    </row>
    <row r="65" spans="2:8" ht="15.75" customHeight="1" x14ac:dyDescent="0.25">
      <c r="B65" s="4"/>
      <c r="C65" s="38" t="s">
        <v>58</v>
      </c>
      <c r="D65" s="2"/>
      <c r="E65" s="27"/>
      <c r="F65" s="28"/>
      <c r="G65" s="8"/>
      <c r="H65" s="28"/>
    </row>
    <row r="66" spans="2:8" ht="15.75" customHeight="1" x14ac:dyDescent="0.25">
      <c r="B66" s="4"/>
      <c r="C66" s="27" t="s">
        <v>59</v>
      </c>
      <c r="D66" s="2"/>
      <c r="E66" s="27"/>
      <c r="F66" s="28"/>
      <c r="G66" s="8"/>
      <c r="H66" s="28"/>
    </row>
    <row r="67" spans="2:8" ht="15.75" customHeight="1" x14ac:dyDescent="0.25">
      <c r="B67" s="4"/>
      <c r="C67" s="27" t="s">
        <v>57</v>
      </c>
      <c r="D67" s="2"/>
      <c r="E67" s="27"/>
      <c r="F67" s="28"/>
      <c r="G67" s="8">
        <v>890</v>
      </c>
      <c r="H67" s="28">
        <f>12%*G67</f>
        <v>106.8</v>
      </c>
    </row>
    <row r="68" spans="2:8" ht="15.75" customHeight="1" x14ac:dyDescent="0.25">
      <c r="B68" s="4"/>
      <c r="C68" s="27" t="s">
        <v>60</v>
      </c>
      <c r="D68" s="2"/>
      <c r="E68" s="27"/>
      <c r="F68" s="28"/>
      <c r="G68" s="8"/>
      <c r="H68" s="28">
        <f>H55+H58+H61+H64+H67</f>
        <v>15864.375</v>
      </c>
    </row>
    <row r="69" spans="2:8" ht="15.75" customHeight="1" x14ac:dyDescent="0.25">
      <c r="B69" s="4"/>
      <c r="C69" s="39" t="s">
        <v>61</v>
      </c>
      <c r="D69" s="40"/>
      <c r="E69" s="41"/>
      <c r="F69" s="28"/>
      <c r="G69" s="8"/>
      <c r="H69" s="28"/>
    </row>
    <row r="70" spans="2:8" ht="15.75" customHeight="1" x14ac:dyDescent="0.25">
      <c r="B70" s="4"/>
      <c r="C70" s="38" t="s">
        <v>62</v>
      </c>
      <c r="D70" s="2"/>
      <c r="E70" s="27"/>
      <c r="F70" s="28"/>
      <c r="G70" s="8"/>
      <c r="H70" s="28"/>
    </row>
    <row r="71" spans="2:8" ht="15.75" customHeight="1" x14ac:dyDescent="0.25">
      <c r="B71" s="4"/>
      <c r="C71" s="27" t="s">
        <v>63</v>
      </c>
      <c r="D71" s="2"/>
      <c r="E71" s="27"/>
      <c r="F71" s="28"/>
      <c r="G71" s="8"/>
      <c r="H71" s="32">
        <v>134606.62</v>
      </c>
    </row>
    <row r="72" spans="2:8" ht="15.75" customHeight="1" x14ac:dyDescent="0.25">
      <c r="B72" s="4"/>
      <c r="C72" s="27" t="s">
        <v>64</v>
      </c>
      <c r="D72" s="2"/>
      <c r="E72" s="27"/>
      <c r="F72" s="28"/>
      <c r="G72" s="8"/>
      <c r="H72" s="34">
        <v>150471</v>
      </c>
    </row>
    <row r="73" spans="2:8" ht="15.75" customHeight="1" x14ac:dyDescent="0.25">
      <c r="B73" s="4"/>
      <c r="C73" s="39" t="s">
        <v>65</v>
      </c>
      <c r="D73" s="40"/>
      <c r="E73" s="41"/>
      <c r="F73" s="28"/>
      <c r="G73" s="8"/>
      <c r="H73" s="30"/>
    </row>
    <row r="74" spans="2:8" ht="15.75" customHeight="1" x14ac:dyDescent="0.25">
      <c r="B74" s="4"/>
      <c r="C74" s="27" t="s">
        <v>66</v>
      </c>
      <c r="D74" s="2"/>
      <c r="E74" s="27"/>
      <c r="F74" s="28">
        <f>H11</f>
        <v>5165</v>
      </c>
      <c r="G74" s="8"/>
      <c r="H74" s="28"/>
    </row>
    <row r="75" spans="2:8" ht="15.75" customHeight="1" x14ac:dyDescent="0.25">
      <c r="B75" s="4"/>
      <c r="C75" s="27" t="s">
        <v>67</v>
      </c>
      <c r="D75" s="2"/>
      <c r="E75" s="27"/>
      <c r="F75" s="28">
        <f>H16</f>
        <v>85040</v>
      </c>
      <c r="G75" s="8"/>
      <c r="H75" s="28"/>
    </row>
    <row r="76" spans="2:8" ht="15.75" customHeight="1" x14ac:dyDescent="0.25">
      <c r="B76" s="4"/>
      <c r="C76" s="27" t="s">
        <v>68</v>
      </c>
      <c r="D76" s="2"/>
      <c r="E76" s="27"/>
      <c r="F76" s="28">
        <f>H20</f>
        <v>6392.25</v>
      </c>
      <c r="G76" s="8"/>
      <c r="H76" s="28"/>
    </row>
    <row r="77" spans="2:8" ht="15.75" customHeight="1" x14ac:dyDescent="0.25">
      <c r="B77" s="4"/>
      <c r="C77" s="27" t="s">
        <v>69</v>
      </c>
      <c r="D77" s="2"/>
      <c r="E77" s="27"/>
      <c r="F77" s="28">
        <f>H31</f>
        <v>27768.75</v>
      </c>
      <c r="G77" s="8"/>
      <c r="H77" s="28"/>
    </row>
    <row r="78" spans="2:8" ht="15.75" customHeight="1" x14ac:dyDescent="0.25">
      <c r="B78" s="4"/>
      <c r="C78" s="27" t="s">
        <v>26</v>
      </c>
      <c r="D78" s="2"/>
      <c r="E78" s="27"/>
      <c r="F78" s="28">
        <f>H34</f>
        <v>30161.25</v>
      </c>
      <c r="G78" s="8"/>
      <c r="H78" s="28"/>
    </row>
    <row r="79" spans="2:8" ht="15.75" customHeight="1" x14ac:dyDescent="0.25">
      <c r="B79" s="4"/>
      <c r="C79" s="27" t="s">
        <v>30</v>
      </c>
      <c r="D79" s="2"/>
      <c r="E79" s="27"/>
      <c r="F79" s="28">
        <f>H39</f>
        <v>8861.5</v>
      </c>
      <c r="G79" s="8"/>
      <c r="H79" s="28"/>
    </row>
    <row r="80" spans="2:8" ht="15.75" customHeight="1" x14ac:dyDescent="0.25">
      <c r="B80" s="4"/>
      <c r="C80" s="27" t="s">
        <v>70</v>
      </c>
      <c r="D80" s="2"/>
      <c r="E80" s="27"/>
      <c r="F80" s="28">
        <f>H50</f>
        <v>1812.25</v>
      </c>
      <c r="G80" s="8"/>
      <c r="H80" s="28"/>
    </row>
    <row r="81" spans="2:8" ht="15.75" customHeight="1" x14ac:dyDescent="0.25">
      <c r="B81" s="4"/>
      <c r="C81" s="27" t="s">
        <v>47</v>
      </c>
      <c r="D81" s="2"/>
      <c r="E81" s="27"/>
      <c r="F81" s="28"/>
      <c r="G81" s="8"/>
      <c r="H81" s="28">
        <f>H55</f>
        <v>10000</v>
      </c>
    </row>
    <row r="82" spans="2:8" ht="15.75" customHeight="1" x14ac:dyDescent="0.25">
      <c r="B82" s="4"/>
      <c r="C82" s="27" t="s">
        <v>49</v>
      </c>
      <c r="D82" s="2"/>
      <c r="E82" s="27"/>
      <c r="F82" s="28"/>
      <c r="G82" s="8"/>
      <c r="H82" s="28">
        <f>H58</f>
        <v>5000</v>
      </c>
    </row>
    <row r="83" spans="2:8" ht="15.75" customHeight="1" x14ac:dyDescent="0.25">
      <c r="B83" s="4"/>
      <c r="C83" s="27" t="s">
        <v>52</v>
      </c>
      <c r="D83" s="2"/>
      <c r="E83" s="27"/>
      <c r="F83" s="28"/>
      <c r="G83" s="8"/>
      <c r="H83" s="28">
        <f>H61</f>
        <v>713.07500000000005</v>
      </c>
    </row>
    <row r="84" spans="2:8" ht="15.75" customHeight="1" x14ac:dyDescent="0.25">
      <c r="B84" s="4"/>
      <c r="C84" s="27" t="s">
        <v>55</v>
      </c>
      <c r="D84" s="2"/>
      <c r="E84" s="27"/>
      <c r="F84" s="28"/>
      <c r="G84" s="8"/>
      <c r="H84" s="28">
        <f>H64</f>
        <v>44.5</v>
      </c>
    </row>
    <row r="85" spans="2:8" ht="15.75" customHeight="1" x14ac:dyDescent="0.25">
      <c r="B85" s="4"/>
      <c r="C85" s="27" t="s">
        <v>58</v>
      </c>
      <c r="D85" s="2"/>
      <c r="E85" s="27"/>
      <c r="F85" s="28"/>
      <c r="G85" s="8"/>
      <c r="H85" s="28">
        <f>H67</f>
        <v>106.8</v>
      </c>
    </row>
    <row r="86" spans="2:8" ht="15.75" customHeight="1" x14ac:dyDescent="0.25">
      <c r="B86" s="4"/>
      <c r="C86" s="27" t="s">
        <v>62</v>
      </c>
      <c r="D86" s="2"/>
      <c r="E86" s="31"/>
      <c r="F86" s="32"/>
      <c r="G86" s="33"/>
      <c r="H86" s="32">
        <v>134606.62</v>
      </c>
    </row>
    <row r="87" spans="2:8" ht="15.75" customHeight="1" x14ac:dyDescent="0.25">
      <c r="B87" s="4"/>
      <c r="C87" s="27" t="s">
        <v>71</v>
      </c>
      <c r="D87" s="2"/>
      <c r="E87" s="42"/>
      <c r="F87" s="34">
        <f>F74+F75+F76+F77+F78+F79+F80</f>
        <v>165201</v>
      </c>
      <c r="G87" s="43"/>
      <c r="H87" s="34">
        <f>H81+H82+H83+H84+H85+H86</f>
        <v>150470.995</v>
      </c>
    </row>
    <row r="88" spans="2:8" ht="15.75" customHeight="1" x14ac:dyDescent="0.25">
      <c r="B88" s="4"/>
      <c r="C88" s="27"/>
      <c r="D88" s="2"/>
      <c r="E88" s="29"/>
      <c r="F88" s="30"/>
      <c r="G88" s="25"/>
      <c r="H88" s="30"/>
    </row>
    <row r="89" spans="2:8" ht="15.75" customHeight="1" x14ac:dyDescent="0.2"/>
    <row r="90" spans="2:8" ht="15.75" customHeight="1" x14ac:dyDescent="0.2"/>
    <row r="91" spans="2:8" ht="15.75" customHeight="1" x14ac:dyDescent="0.2"/>
    <row r="92" spans="2:8" ht="15.75" customHeight="1" x14ac:dyDescent="0.2"/>
    <row r="93" spans="2:8" ht="15.75" customHeight="1" x14ac:dyDescent="0.2"/>
    <row r="94" spans="2:8" ht="15.75" customHeight="1" x14ac:dyDescent="0.2"/>
    <row r="95" spans="2:8" ht="15.75" customHeight="1" x14ac:dyDescent="0.2"/>
    <row r="96" spans="2:8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Maco</cp:lastModifiedBy>
  <dcterms:created xsi:type="dcterms:W3CDTF">2015-06-05T18:19:34Z</dcterms:created>
  <dcterms:modified xsi:type="dcterms:W3CDTF">2022-05-03T19:14:20Z</dcterms:modified>
</cp:coreProperties>
</file>