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almacenes japon\Desktop\2da unidad 6toPC\"/>
    </mc:Choice>
  </mc:AlternateContent>
  <xr:revisionPtr revIDLastSave="0" documentId="8_{0B8BD745-7B5C-41D8-80E1-A50CF5495AE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2" i="1" l="1"/>
  <c r="H15" i="1"/>
  <c r="H11" i="1"/>
  <c r="H7" i="1"/>
  <c r="H12" i="1" s="1"/>
  <c r="H16" i="1" s="1"/>
  <c r="G32" i="1"/>
  <c r="D48" i="1"/>
  <c r="D17" i="1"/>
  <c r="D15" i="1"/>
  <c r="D8" i="1"/>
  <c r="C51" i="1"/>
  <c r="D54" i="1" s="1"/>
  <c r="C45" i="1"/>
  <c r="C44" i="1"/>
  <c r="C43" i="1"/>
  <c r="C42" i="1"/>
  <c r="C41" i="1"/>
  <c r="C40" i="1"/>
  <c r="C39" i="1"/>
  <c r="D45" i="1" s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D35" i="1" s="1"/>
  <c r="C20" i="1"/>
  <c r="D55" i="1" l="1"/>
</calcChain>
</file>

<file path=xl/sharedStrings.xml><?xml version="1.0" encoding="utf-8"?>
<sst xmlns="http://schemas.openxmlformats.org/spreadsheetml/2006/main" count="97" uniqueCount="83">
  <si>
    <t xml:space="preserve">Inventario no. 01 del almacen "Venus" Propiedad del Señor Luis Morales García, </t>
  </si>
  <si>
    <t>Practicado el 1 de febrero de 2.020</t>
  </si>
  <si>
    <t>Disponible</t>
  </si>
  <si>
    <t>Caja</t>
  </si>
  <si>
    <t>Banco Continental</t>
  </si>
  <si>
    <t>Realizable</t>
  </si>
  <si>
    <t>Mercaderias</t>
  </si>
  <si>
    <t>Tv Color 24" mrc Sharp c/u Q3,100</t>
  </si>
  <si>
    <t>Tv Color 20" mrc Sony c/u Q2,300</t>
  </si>
  <si>
    <t>Tv Color 14" mrc Sony c/u Q1,050</t>
  </si>
  <si>
    <t>Radiograbadora mrc Sony c/u Q850</t>
  </si>
  <si>
    <t>Radios adosa mrc Sony c/u Q610</t>
  </si>
  <si>
    <t>Radios Gnd 4 bnds mrc Toshila c/u Q475</t>
  </si>
  <si>
    <t>Radios mdn 2 bandos, mrc Tosbila c/u Q360</t>
  </si>
  <si>
    <t>Equipo de Sonido mrc Sony c/u Q2,200</t>
  </si>
  <si>
    <t>Equipo Sonido mrc Sony c/u Q 1,450</t>
  </si>
  <si>
    <t>Equipo Sonido mrc Aiws c/u Q 1,375</t>
  </si>
  <si>
    <t>Licuadora 6 Velocidad mrc Philips c/u Q 315</t>
  </si>
  <si>
    <t>Proosadores alimt mrc Philips c/u Q 385</t>
  </si>
  <si>
    <t>Extractores de jugo mrc Philips c/u Q 420</t>
  </si>
  <si>
    <t>Refrigeradores de 12` mrc Cntntl c/u Q 2,500</t>
  </si>
  <si>
    <t>Refrigeradores de 9` mrc Cntntl c/u Q 1,450</t>
  </si>
  <si>
    <t>Planchas gnds mrc Philips c/u Q 135</t>
  </si>
  <si>
    <t>No Corriente</t>
  </si>
  <si>
    <t xml:space="preserve">Fijo </t>
  </si>
  <si>
    <t>Mobiliario y Equipo</t>
  </si>
  <si>
    <t>Mostradores mdn de mdra Vidrio c/u Q 1,200</t>
  </si>
  <si>
    <t>Estantes de madera c/u Q 900</t>
  </si>
  <si>
    <t>Maquina registradora mrc Nacional c/u Q 3,000</t>
  </si>
  <si>
    <t>Mesa alta de mdra mqña registradr c/u Q 200</t>
  </si>
  <si>
    <t>Archivo de metal 4 cmplnt imperio c/u Q 1,250</t>
  </si>
  <si>
    <t>Maquina de escribir mrc Royal c/u Q 1,800</t>
  </si>
  <si>
    <t>Sillas de metal mrc Imperio c/u Q 400</t>
  </si>
  <si>
    <t>Vehiculos de Reparto</t>
  </si>
  <si>
    <t>Panel mrc Toyota gris md 2,018 chasis P-3456267</t>
  </si>
  <si>
    <t>Pick-up mrc Toyota azul md 2,018 chasis R-78965</t>
  </si>
  <si>
    <t>Diferido</t>
  </si>
  <si>
    <t>Gastos de Organización</t>
  </si>
  <si>
    <t>Libros de Contabilidad Q 50 C/U</t>
  </si>
  <si>
    <t>Rec No. 98677 del Registro Mercantil Autoriz</t>
  </si>
  <si>
    <t>Rec No. 352227 SAT habilitacion de libros</t>
  </si>
  <si>
    <t>Fac No. 558 Tramites el Sol mrnt Y Tributario</t>
  </si>
  <si>
    <t>Suma del Activo</t>
  </si>
  <si>
    <t>Pasivo</t>
  </si>
  <si>
    <t>Van a folio No. 2</t>
  </si>
  <si>
    <t>Activo</t>
  </si>
  <si>
    <t>Corriente</t>
  </si>
  <si>
    <t>Efectivo</t>
  </si>
  <si>
    <t>Cheque a Favor</t>
  </si>
  <si>
    <t xml:space="preserve">Banco Industrial </t>
  </si>
  <si>
    <t>Cnt No. 08-75648-1</t>
  </si>
  <si>
    <t>Cnt No. 345671-4</t>
  </si>
  <si>
    <t>Exigible</t>
  </si>
  <si>
    <t>Iva por Cobrar</t>
  </si>
  <si>
    <t>V/ 12% S/Q.540,445 DE Fac a favor de la Emp.</t>
  </si>
  <si>
    <t xml:space="preserve">Alquileres pagados Anticipados </t>
  </si>
  <si>
    <t>Meses c/u 1,800</t>
  </si>
  <si>
    <t>Viene de folio No. 1</t>
  </si>
  <si>
    <t>Proveedores</t>
  </si>
  <si>
    <t>Importadora Electrodoc, S.A</t>
  </si>
  <si>
    <t>Distribuidora occidente, S.A</t>
  </si>
  <si>
    <t>Acreedores</t>
  </si>
  <si>
    <t>Muebles del Sur, Maquina de Escribir</t>
  </si>
  <si>
    <t>Documentos por Pagar Corto Plazo</t>
  </si>
  <si>
    <t>Letras a DIDEA. c/u Q 3,000</t>
  </si>
  <si>
    <t>Suma del Pasivo</t>
  </si>
  <si>
    <t>Capital</t>
  </si>
  <si>
    <t>Suma del Pasivo y Capital</t>
  </si>
  <si>
    <t>Resumen del Inventario</t>
  </si>
  <si>
    <t>Alquileres Pagados Anticipados</t>
  </si>
  <si>
    <t>Documentos Por Pagar Corto Plazo</t>
  </si>
  <si>
    <t>Sumas Iguales</t>
  </si>
  <si>
    <t>(Q.575,693.40).-</t>
  </si>
  <si>
    <t>Coatepeque 01 de Febrero de 2,021</t>
  </si>
  <si>
    <t>Luis M.Garcia</t>
  </si>
  <si>
    <t>Luis Morales Garcia</t>
  </si>
  <si>
    <t>Perito Contador</t>
  </si>
  <si>
    <t>Propietario</t>
  </si>
  <si>
    <t xml:space="preserve">El infrascrito Perito Contador Registrado ante la SAT con el NIT 4651-9.- Certifica que el </t>
  </si>
  <si>
    <t>trimonio neto del Almacen "Venus", Propiedad del señor Luis Morales Garcia asciende a.</t>
  </si>
  <si>
    <t xml:space="preserve">Quientos setenta y cinco mil novecientos secenta y tres con cuarenta centavos </t>
  </si>
  <si>
    <t>Jarlleth Mayeli Reyes Miranda</t>
  </si>
  <si>
    <t>Mareli Reyes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</si>
</sst>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Q&quot;* #,##0.00_-;\-&quot;Q&quot;* #,##0.00_-;_-&quot;Q&quot;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thin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 style="thin">
        <color rgb="FFFF0000"/>
      </left>
      <right/>
      <top style="double">
        <color rgb="FFFF0000"/>
      </top>
      <bottom/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/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B0F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double">
        <color rgb="FFC00000"/>
      </bottom>
      <diagonal/>
    </border>
    <border>
      <left/>
      <right/>
      <top style="double">
        <color rgb="FFC00000"/>
      </top>
      <bottom style="thin">
        <color rgb="FF0070C0"/>
      </bottom>
      <diagonal/>
    </border>
    <border>
      <left style="thin">
        <color rgb="FFC00000"/>
      </left>
      <right style="thin">
        <color rgb="FFC00000"/>
      </right>
      <top style="double">
        <color rgb="FFC00000"/>
      </top>
      <bottom style="thin">
        <color rgb="FF0070C0"/>
      </bottom>
      <diagonal/>
    </border>
    <border>
      <left style="thin">
        <color rgb="FFC00000"/>
      </left>
      <right style="thin">
        <color rgb="FFC00000"/>
      </right>
      <top style="thin">
        <color rgb="FF0070C0"/>
      </top>
      <bottom style="thin">
        <color rgb="FF0070C0"/>
      </bottom>
      <diagonal/>
    </border>
    <border>
      <left style="thin">
        <color rgb="FFFF0000"/>
      </left>
      <right style="thin">
        <color rgb="FFC00000"/>
      </right>
      <top style="thin">
        <color rgb="FF0070C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/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medium">
        <color indexed="64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medium">
        <color theme="1"/>
      </bottom>
      <diagonal/>
    </border>
    <border>
      <left style="double">
        <color rgb="FFC00000"/>
      </left>
      <right style="double">
        <color rgb="FFC00000"/>
      </right>
      <top/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double">
        <color rgb="FFFF0000"/>
      </bottom>
      <diagonal/>
    </border>
    <border>
      <left style="thin">
        <color rgb="FFC00000"/>
      </left>
      <right style="double">
        <color rgb="FFC00000"/>
      </right>
      <top style="thin">
        <color rgb="FF0070C0"/>
      </top>
      <bottom style="medium">
        <color theme="1"/>
      </bottom>
      <diagonal/>
    </border>
    <border>
      <left style="double">
        <color rgb="FFC00000"/>
      </left>
      <right/>
      <top style="thin">
        <color rgb="FF0070C0"/>
      </top>
      <bottom style="medium">
        <color theme="1"/>
      </bottom>
      <diagonal/>
    </border>
    <border>
      <left/>
      <right style="double">
        <color rgb="FFC00000"/>
      </right>
      <top style="thin">
        <color rgb="FF0070C0"/>
      </top>
      <bottom style="medium">
        <color theme="1"/>
      </bottom>
      <diagonal/>
    </border>
    <border>
      <left/>
      <right/>
      <top/>
      <bottom style="thin">
        <color rgb="FF0070C0"/>
      </bottom>
      <diagonal/>
    </border>
    <border>
      <left style="double">
        <color rgb="FFC00000"/>
      </left>
      <right/>
      <top/>
      <bottom style="thin">
        <color rgb="FF0070C0"/>
      </bottom>
      <diagonal/>
    </border>
    <border>
      <left/>
      <right style="double">
        <color rgb="FFC00000"/>
      </right>
      <top/>
      <bottom style="thin">
        <color rgb="FF0070C0"/>
      </bottom>
      <diagonal/>
    </border>
    <border>
      <left style="double">
        <color rgb="FFC00000"/>
      </left>
      <right/>
      <top style="thin">
        <color rgb="FF0070C0"/>
      </top>
      <bottom style="thin">
        <color rgb="FF0070C0"/>
      </bottom>
      <diagonal/>
    </border>
    <border>
      <left/>
      <right style="double">
        <color rgb="FFC0000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0" fontId="0" fillId="0" borderId="25" xfId="0" applyBorder="1"/>
    <xf numFmtId="0" fontId="0" fillId="0" borderId="22" xfId="0" applyBorder="1"/>
    <xf numFmtId="164" fontId="0" fillId="0" borderId="21" xfId="0" quotePrefix="1" applyNumberFormat="1" applyBorder="1"/>
    <xf numFmtId="164" fontId="0" fillId="0" borderId="25" xfId="0" applyNumberFormat="1" applyBorder="1"/>
    <xf numFmtId="0" fontId="0" fillId="0" borderId="26" xfId="0" applyBorder="1"/>
    <xf numFmtId="164" fontId="0" fillId="0" borderId="27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0" fontId="0" fillId="0" borderId="30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8"/>
  <sheetViews>
    <sheetView tabSelected="1" topLeftCell="A25" zoomScale="70" zoomScaleNormal="70" workbookViewId="0">
      <selection activeCell="M51" sqref="M51"/>
    </sheetView>
  </sheetViews>
  <sheetFormatPr baseColWidth="10" defaultRowHeight="15" x14ac:dyDescent="0.25"/>
  <cols>
    <col min="1" max="1" width="5" customWidth="1"/>
    <col min="2" max="2" width="47.7109375" customWidth="1"/>
    <col min="3" max="3" width="18.7109375" customWidth="1"/>
    <col min="4" max="4" width="19.140625" customWidth="1"/>
    <col min="5" max="5" width="5.140625" customWidth="1"/>
    <col min="6" max="6" width="48.140625" customWidth="1"/>
    <col min="7" max="8" width="18.42578125" customWidth="1"/>
  </cols>
  <sheetData>
    <row r="1" spans="1:8" ht="33" customHeight="1" thickTop="1" x14ac:dyDescent="0.25">
      <c r="A1" s="35" t="s">
        <v>0</v>
      </c>
      <c r="B1" s="36"/>
      <c r="C1" s="36"/>
      <c r="D1" s="37"/>
      <c r="E1" s="35"/>
      <c r="F1" s="36"/>
      <c r="G1" s="36"/>
      <c r="H1" s="37"/>
    </row>
    <row r="2" spans="1:8" ht="22.5" customHeight="1" thickBot="1" x14ac:dyDescent="0.3">
      <c r="A2" s="38" t="s">
        <v>1</v>
      </c>
      <c r="B2" s="39"/>
      <c r="C2" s="39"/>
      <c r="D2" s="40"/>
      <c r="E2" s="41"/>
      <c r="F2" s="39"/>
      <c r="G2" s="39"/>
      <c r="H2" s="40"/>
    </row>
    <row r="3" spans="1:8" ht="15.75" thickTop="1" x14ac:dyDescent="0.25">
      <c r="A3" s="12"/>
      <c r="B3" s="11" t="s">
        <v>45</v>
      </c>
      <c r="C3" s="8"/>
      <c r="D3" s="8"/>
      <c r="E3" s="4"/>
      <c r="F3" s="11" t="s">
        <v>57</v>
      </c>
      <c r="G3" s="8"/>
      <c r="H3" s="8"/>
    </row>
    <row r="4" spans="1:8" x14ac:dyDescent="0.25">
      <c r="A4" s="13"/>
      <c r="B4" s="9" t="s">
        <v>46</v>
      </c>
      <c r="C4" s="6"/>
      <c r="D4" s="6"/>
      <c r="E4" s="3"/>
      <c r="F4" s="9" t="s">
        <v>46</v>
      </c>
      <c r="G4" s="6"/>
      <c r="H4" s="6"/>
    </row>
    <row r="5" spans="1:8" x14ac:dyDescent="0.25">
      <c r="A5" s="13"/>
      <c r="B5" s="9" t="s">
        <v>2</v>
      </c>
      <c r="C5" s="15"/>
      <c r="D5" s="6"/>
      <c r="E5" s="3"/>
      <c r="F5" s="9" t="s">
        <v>58</v>
      </c>
      <c r="G5" s="6"/>
      <c r="H5" s="6"/>
    </row>
    <row r="6" spans="1:8" x14ac:dyDescent="0.25">
      <c r="A6" s="13"/>
      <c r="B6" s="9" t="s">
        <v>3</v>
      </c>
      <c r="C6" s="15"/>
      <c r="D6" s="6"/>
      <c r="E6" s="3"/>
      <c r="F6" s="9" t="s">
        <v>59</v>
      </c>
      <c r="G6" s="16">
        <v>29730</v>
      </c>
      <c r="H6" s="6"/>
    </row>
    <row r="7" spans="1:8" ht="15.75" thickBot="1" x14ac:dyDescent="0.3">
      <c r="A7" s="13"/>
      <c r="B7" s="9" t="s">
        <v>47</v>
      </c>
      <c r="C7" s="16">
        <v>7400</v>
      </c>
      <c r="D7" s="6"/>
      <c r="E7" s="3"/>
      <c r="F7" s="9" t="s">
        <v>60</v>
      </c>
      <c r="G7" s="19">
        <v>5925</v>
      </c>
      <c r="H7" s="16">
        <f>SUM(G6:G7)</f>
        <v>35655</v>
      </c>
    </row>
    <row r="8" spans="1:8" ht="15.75" thickBot="1" x14ac:dyDescent="0.3">
      <c r="A8" s="13"/>
      <c r="B8" s="9" t="s">
        <v>48</v>
      </c>
      <c r="C8" s="17">
        <v>2000</v>
      </c>
      <c r="D8" s="16">
        <f>SUM(C7:C8)</f>
        <v>9400</v>
      </c>
      <c r="E8" s="3"/>
      <c r="F8" s="9" t="s">
        <v>61</v>
      </c>
      <c r="G8" s="23"/>
      <c r="H8" s="16"/>
    </row>
    <row r="9" spans="1:8" x14ac:dyDescent="0.25">
      <c r="A9" s="13"/>
      <c r="B9" s="9" t="s">
        <v>49</v>
      </c>
      <c r="C9" s="18"/>
      <c r="D9" s="16"/>
      <c r="E9" s="3"/>
      <c r="F9" s="9" t="s">
        <v>62</v>
      </c>
      <c r="G9" s="16"/>
      <c r="H9" s="16">
        <v>1800</v>
      </c>
    </row>
    <row r="10" spans="1:8" x14ac:dyDescent="0.25">
      <c r="A10" s="13">
        <v>1</v>
      </c>
      <c r="B10" s="9" t="s">
        <v>50</v>
      </c>
      <c r="C10" s="16"/>
      <c r="D10" s="16">
        <v>8000</v>
      </c>
      <c r="E10" s="3"/>
      <c r="F10" s="9" t="s">
        <v>63</v>
      </c>
      <c r="G10" s="16"/>
      <c r="H10" s="16"/>
    </row>
    <row r="11" spans="1:8" ht="15.75" thickBot="1" x14ac:dyDescent="0.3">
      <c r="A11" s="13"/>
      <c r="B11" s="9" t="s">
        <v>4</v>
      </c>
      <c r="C11" s="16"/>
      <c r="D11" s="16"/>
      <c r="E11" s="3">
        <v>9</v>
      </c>
      <c r="F11" s="9" t="s">
        <v>64</v>
      </c>
      <c r="G11" s="16"/>
      <c r="H11" s="19">
        <f>E11*3000</f>
        <v>27000</v>
      </c>
    </row>
    <row r="12" spans="1:8" x14ac:dyDescent="0.25">
      <c r="A12" s="13">
        <v>1</v>
      </c>
      <c r="B12" s="9" t="s">
        <v>51</v>
      </c>
      <c r="C12" s="16"/>
      <c r="D12" s="16">
        <v>17000</v>
      </c>
      <c r="E12" s="3"/>
      <c r="F12" s="9" t="s">
        <v>65</v>
      </c>
      <c r="G12" s="16"/>
      <c r="H12" s="23">
        <f>SUM(H7:H11)</f>
        <v>64455</v>
      </c>
    </row>
    <row r="13" spans="1:8" x14ac:dyDescent="0.25">
      <c r="A13" s="13"/>
      <c r="B13" s="9" t="s">
        <v>52</v>
      </c>
      <c r="C13" s="16"/>
      <c r="D13" s="16"/>
      <c r="E13" s="3"/>
      <c r="F13" s="9" t="s">
        <v>66</v>
      </c>
      <c r="G13" s="16"/>
      <c r="H13" s="16"/>
    </row>
    <row r="14" spans="1:8" x14ac:dyDescent="0.25">
      <c r="A14" s="13"/>
      <c r="B14" s="9" t="s">
        <v>53</v>
      </c>
      <c r="C14" s="16"/>
      <c r="D14" s="16"/>
      <c r="E14" s="3"/>
      <c r="F14" s="9" t="s">
        <v>42</v>
      </c>
      <c r="G14" s="16">
        <v>640418.4</v>
      </c>
      <c r="H14" s="16"/>
    </row>
    <row r="15" spans="1:8" ht="15.75" thickBot="1" x14ac:dyDescent="0.3">
      <c r="A15" s="13"/>
      <c r="B15" s="9" t="s">
        <v>54</v>
      </c>
      <c r="C15" s="16"/>
      <c r="D15" s="22">
        <f>12%*540445</f>
        <v>64853.399999999994</v>
      </c>
      <c r="E15" s="3"/>
      <c r="F15" s="9" t="s">
        <v>65</v>
      </c>
      <c r="G15" s="19">
        <v>64455</v>
      </c>
      <c r="H15" s="19">
        <f>G14-G15</f>
        <v>575963.4</v>
      </c>
    </row>
    <row r="16" spans="1:8" ht="15.75" thickBot="1" x14ac:dyDescent="0.3">
      <c r="A16" s="13"/>
      <c r="B16" s="9" t="s">
        <v>55</v>
      </c>
      <c r="C16" s="16"/>
      <c r="D16" s="16"/>
      <c r="E16" s="3"/>
      <c r="F16" s="9" t="s">
        <v>67</v>
      </c>
      <c r="G16" s="23"/>
      <c r="H16" s="27">
        <f>SUM(H12:H15)</f>
        <v>640418.4</v>
      </c>
    </row>
    <row r="17" spans="1:8" ht="15.75" thickTop="1" x14ac:dyDescent="0.25">
      <c r="A17" s="13">
        <v>3</v>
      </c>
      <c r="B17" s="9" t="s">
        <v>56</v>
      </c>
      <c r="C17" s="16"/>
      <c r="D17" s="16">
        <f>3*1800</f>
        <v>5400</v>
      </c>
      <c r="E17" s="3"/>
      <c r="F17" s="9"/>
      <c r="G17" s="16"/>
      <c r="H17" s="23"/>
    </row>
    <row r="18" spans="1:8" x14ac:dyDescent="0.25">
      <c r="A18" s="13"/>
      <c r="B18" s="9" t="s">
        <v>5</v>
      </c>
      <c r="C18" s="16"/>
      <c r="D18" s="16"/>
      <c r="E18" s="3"/>
      <c r="F18" s="9" t="s">
        <v>68</v>
      </c>
      <c r="G18" s="16"/>
      <c r="H18" s="16"/>
    </row>
    <row r="19" spans="1:8" x14ac:dyDescent="0.25">
      <c r="A19" s="13"/>
      <c r="B19" s="9" t="s">
        <v>6</v>
      </c>
      <c r="C19" s="16"/>
      <c r="D19" s="16"/>
      <c r="E19" s="3"/>
      <c r="F19" s="9" t="s">
        <v>3</v>
      </c>
      <c r="G19" s="16">
        <v>9400</v>
      </c>
      <c r="H19" s="16"/>
    </row>
    <row r="20" spans="1:8" x14ac:dyDescent="0.25">
      <c r="A20" s="13">
        <v>21</v>
      </c>
      <c r="B20" s="9" t="s">
        <v>7</v>
      </c>
      <c r="C20" s="16">
        <f>A20*3100</f>
        <v>65100</v>
      </c>
      <c r="D20" s="15"/>
      <c r="E20" s="3"/>
      <c r="F20" s="9" t="s">
        <v>49</v>
      </c>
      <c r="G20" s="16">
        <v>8000</v>
      </c>
      <c r="H20" s="16"/>
    </row>
    <row r="21" spans="1:8" x14ac:dyDescent="0.25">
      <c r="A21" s="13">
        <v>24</v>
      </c>
      <c r="B21" s="9" t="s">
        <v>8</v>
      </c>
      <c r="C21" s="16">
        <f>A21*2300</f>
        <v>55200</v>
      </c>
      <c r="D21" s="15"/>
      <c r="E21" s="3"/>
      <c r="F21" s="9" t="s">
        <v>4</v>
      </c>
      <c r="G21" s="16">
        <v>17000</v>
      </c>
      <c r="H21" s="16"/>
    </row>
    <row r="22" spans="1:8" x14ac:dyDescent="0.25">
      <c r="A22" s="13">
        <v>27</v>
      </c>
      <c r="B22" s="9" t="s">
        <v>9</v>
      </c>
      <c r="C22" s="16">
        <f>A22*1050</f>
        <v>28350</v>
      </c>
      <c r="D22" s="15"/>
      <c r="E22" s="3"/>
      <c r="F22" s="9" t="s">
        <v>53</v>
      </c>
      <c r="G22" s="16">
        <v>64853.4</v>
      </c>
      <c r="H22" s="16"/>
    </row>
    <row r="23" spans="1:8" x14ac:dyDescent="0.25">
      <c r="A23" s="13">
        <v>15</v>
      </c>
      <c r="B23" s="9" t="s">
        <v>10</v>
      </c>
      <c r="C23" s="16">
        <f>A23*850</f>
        <v>12750</v>
      </c>
      <c r="D23" s="15"/>
      <c r="E23" s="3"/>
      <c r="F23" s="9" t="s">
        <v>69</v>
      </c>
      <c r="G23" s="16">
        <v>5400</v>
      </c>
      <c r="H23" s="16"/>
    </row>
    <row r="24" spans="1:8" x14ac:dyDescent="0.25">
      <c r="A24" s="13">
        <v>12</v>
      </c>
      <c r="B24" s="9" t="s">
        <v>11</v>
      </c>
      <c r="C24" s="16">
        <f>A24*610</f>
        <v>7320</v>
      </c>
      <c r="D24" s="15"/>
      <c r="E24" s="3"/>
      <c r="F24" s="9" t="s">
        <v>6</v>
      </c>
      <c r="G24" s="16">
        <v>292245</v>
      </c>
      <c r="H24" s="16"/>
    </row>
    <row r="25" spans="1:8" x14ac:dyDescent="0.25">
      <c r="A25" s="13">
        <v>15</v>
      </c>
      <c r="B25" s="9" t="s">
        <v>12</v>
      </c>
      <c r="C25" s="16">
        <f>A25*475</f>
        <v>7125</v>
      </c>
      <c r="D25" s="15"/>
      <c r="E25" s="3"/>
      <c r="F25" s="9" t="s">
        <v>25</v>
      </c>
      <c r="G25" s="16">
        <v>12050</v>
      </c>
      <c r="H25" s="16"/>
    </row>
    <row r="26" spans="1:8" x14ac:dyDescent="0.25">
      <c r="A26" s="13">
        <v>15</v>
      </c>
      <c r="B26" s="9" t="s">
        <v>13</v>
      </c>
      <c r="C26" s="16">
        <f>A26*360</f>
        <v>5400</v>
      </c>
      <c r="D26" s="15"/>
      <c r="E26" s="3"/>
      <c r="F26" s="9" t="s">
        <v>33</v>
      </c>
      <c r="G26" s="16">
        <v>230000</v>
      </c>
      <c r="H26" s="16"/>
    </row>
    <row r="27" spans="1:8" x14ac:dyDescent="0.25">
      <c r="A27" s="13">
        <v>15</v>
      </c>
      <c r="B27" s="9" t="s">
        <v>14</v>
      </c>
      <c r="C27" s="16">
        <f>A27*2200</f>
        <v>33000</v>
      </c>
      <c r="D27" s="15"/>
      <c r="E27" s="3"/>
      <c r="F27" s="9" t="s">
        <v>37</v>
      </c>
      <c r="G27" s="16">
        <v>1470</v>
      </c>
      <c r="H27" s="16"/>
    </row>
    <row r="28" spans="1:8" x14ac:dyDescent="0.25">
      <c r="A28" s="13">
        <v>12</v>
      </c>
      <c r="B28" s="9" t="s">
        <v>15</v>
      </c>
      <c r="C28" s="16">
        <f>A28*1450</f>
        <v>17400</v>
      </c>
      <c r="D28" s="15"/>
      <c r="E28" s="3"/>
      <c r="F28" s="9" t="s">
        <v>58</v>
      </c>
      <c r="G28" s="16"/>
      <c r="H28" s="16">
        <v>35655</v>
      </c>
    </row>
    <row r="29" spans="1:8" x14ac:dyDescent="0.25">
      <c r="A29" s="13">
        <v>12</v>
      </c>
      <c r="B29" s="9" t="s">
        <v>16</v>
      </c>
      <c r="C29" s="16">
        <f>A29*1375</f>
        <v>16500</v>
      </c>
      <c r="D29" s="15"/>
      <c r="E29" s="3"/>
      <c r="F29" s="9" t="s">
        <v>61</v>
      </c>
      <c r="G29" s="16"/>
      <c r="H29" s="16">
        <v>1800</v>
      </c>
    </row>
    <row r="30" spans="1:8" x14ac:dyDescent="0.25">
      <c r="A30" s="13">
        <v>24</v>
      </c>
      <c r="B30" s="9" t="s">
        <v>17</v>
      </c>
      <c r="C30" s="16">
        <f>A30*315</f>
        <v>7560</v>
      </c>
      <c r="D30" s="16"/>
      <c r="E30" s="3"/>
      <c r="F30" s="9" t="s">
        <v>70</v>
      </c>
      <c r="G30" s="16"/>
      <c r="H30" s="16">
        <v>27000</v>
      </c>
    </row>
    <row r="31" spans="1:8" ht="15.75" thickBot="1" x14ac:dyDescent="0.3">
      <c r="A31" s="13">
        <v>15</v>
      </c>
      <c r="B31" s="9" t="s">
        <v>18</v>
      </c>
      <c r="C31" s="16">
        <f>A31*385</f>
        <v>5775</v>
      </c>
      <c r="D31" s="16"/>
      <c r="E31" s="3"/>
      <c r="F31" s="9" t="s">
        <v>66</v>
      </c>
      <c r="G31" s="25"/>
      <c r="H31" s="25">
        <v>575963.4</v>
      </c>
    </row>
    <row r="32" spans="1:8" ht="15.75" thickBot="1" x14ac:dyDescent="0.3">
      <c r="A32" s="13">
        <v>12</v>
      </c>
      <c r="B32" s="9" t="s">
        <v>19</v>
      </c>
      <c r="C32" s="16">
        <f>A32*420</f>
        <v>5040</v>
      </c>
      <c r="D32" s="16"/>
      <c r="E32" s="3"/>
      <c r="F32" s="9" t="s">
        <v>71</v>
      </c>
      <c r="G32" s="26">
        <f>SUM(G19:G31)</f>
        <v>640418.4</v>
      </c>
      <c r="H32" s="26">
        <f>SUM(H28:H31)</f>
        <v>640418.4</v>
      </c>
    </row>
    <row r="33" spans="1:8" ht="15.75" thickTop="1" x14ac:dyDescent="0.25">
      <c r="A33" s="13">
        <v>6</v>
      </c>
      <c r="B33" s="9" t="s">
        <v>20</v>
      </c>
      <c r="C33" s="16">
        <f>A33*2500</f>
        <v>15000</v>
      </c>
      <c r="D33" s="16"/>
      <c r="E33" s="3"/>
      <c r="F33" s="1"/>
      <c r="G33" s="6"/>
      <c r="H33" s="6"/>
    </row>
    <row r="34" spans="1:8" x14ac:dyDescent="0.25">
      <c r="A34" s="13">
        <v>6</v>
      </c>
      <c r="B34" s="9" t="s">
        <v>21</v>
      </c>
      <c r="C34" s="16">
        <f>A34*1450</f>
        <v>8700</v>
      </c>
      <c r="D34" s="16"/>
      <c r="E34" s="3"/>
      <c r="F34" s="9" t="s">
        <v>78</v>
      </c>
      <c r="G34" s="16"/>
      <c r="H34" s="16"/>
    </row>
    <row r="35" spans="1:8" ht="15.75" thickBot="1" x14ac:dyDescent="0.3">
      <c r="A35" s="13">
        <v>15</v>
      </c>
      <c r="B35" s="9" t="s">
        <v>22</v>
      </c>
      <c r="C35" s="17">
        <f>A35*135</f>
        <v>2025</v>
      </c>
      <c r="D35" s="16">
        <f>SUM(C20:C35)</f>
        <v>292245</v>
      </c>
      <c r="E35" s="3"/>
      <c r="F35" s="9" t="s">
        <v>79</v>
      </c>
      <c r="G35" s="15"/>
      <c r="H35" s="15"/>
    </row>
    <row r="36" spans="1:8" x14ac:dyDescent="0.25">
      <c r="A36" s="13"/>
      <c r="B36" s="9" t="s">
        <v>23</v>
      </c>
      <c r="C36" s="18"/>
      <c r="D36" s="16"/>
      <c r="E36" s="3"/>
      <c r="F36" s="9" t="s">
        <v>80</v>
      </c>
      <c r="G36" s="15"/>
      <c r="H36" s="15"/>
    </row>
    <row r="37" spans="1:8" x14ac:dyDescent="0.25">
      <c r="A37" s="13"/>
      <c r="B37" s="9" t="s">
        <v>24</v>
      </c>
      <c r="C37" s="15"/>
      <c r="D37" s="15"/>
      <c r="E37" s="3"/>
      <c r="F37" s="9" t="s">
        <v>72</v>
      </c>
      <c r="G37" s="15"/>
      <c r="H37" s="15"/>
    </row>
    <row r="38" spans="1:8" x14ac:dyDescent="0.25">
      <c r="A38" s="13"/>
      <c r="B38" s="9" t="s">
        <v>25</v>
      </c>
      <c r="C38" s="15"/>
      <c r="D38" s="15"/>
      <c r="E38" s="3"/>
      <c r="F38" s="9"/>
      <c r="G38" s="15"/>
      <c r="H38" s="15"/>
    </row>
    <row r="39" spans="1:8" x14ac:dyDescent="0.25">
      <c r="A39" s="13">
        <v>2</v>
      </c>
      <c r="B39" s="9" t="s">
        <v>26</v>
      </c>
      <c r="C39" s="16">
        <f>A39*1200</f>
        <v>2400</v>
      </c>
      <c r="D39" s="16"/>
      <c r="E39" s="3"/>
      <c r="F39" s="9" t="s">
        <v>73</v>
      </c>
      <c r="G39" s="15"/>
      <c r="H39" s="15"/>
    </row>
    <row r="40" spans="1:8" x14ac:dyDescent="0.25">
      <c r="A40" s="13">
        <v>2</v>
      </c>
      <c r="B40" s="9" t="s">
        <v>27</v>
      </c>
      <c r="C40" s="16">
        <f>A40*900</f>
        <v>1800</v>
      </c>
      <c r="D40" s="16"/>
      <c r="E40" s="3"/>
      <c r="F40" s="9"/>
      <c r="G40" s="15"/>
      <c r="H40" s="15"/>
    </row>
    <row r="41" spans="1:8" ht="15.75" thickBot="1" x14ac:dyDescent="0.3">
      <c r="A41" s="13">
        <v>1</v>
      </c>
      <c r="B41" s="9" t="s">
        <v>28</v>
      </c>
      <c r="C41" s="16">
        <f>A41*3000</f>
        <v>3000</v>
      </c>
      <c r="D41" s="16"/>
      <c r="E41" s="3"/>
      <c r="F41" s="28" t="s">
        <v>82</v>
      </c>
      <c r="G41" s="42" t="s">
        <v>74</v>
      </c>
      <c r="H41" s="43"/>
    </row>
    <row r="42" spans="1:8" x14ac:dyDescent="0.25">
      <c r="A42" s="13">
        <v>1</v>
      </c>
      <c r="B42" s="9" t="s">
        <v>29</v>
      </c>
      <c r="C42" s="16">
        <f>A43*200</f>
        <v>200</v>
      </c>
      <c r="D42" s="16"/>
      <c r="E42" s="3"/>
      <c r="F42" s="29" t="s">
        <v>81</v>
      </c>
      <c r="G42" s="31" t="s">
        <v>75</v>
      </c>
      <c r="H42" s="32"/>
    </row>
    <row r="43" spans="1:8" x14ac:dyDescent="0.25">
      <c r="A43" s="13">
        <v>1</v>
      </c>
      <c r="B43" s="9" t="s">
        <v>30</v>
      </c>
      <c r="C43" s="16">
        <f>A43*1250</f>
        <v>1250</v>
      </c>
      <c r="D43" s="16"/>
      <c r="E43" s="3"/>
      <c r="F43" s="30" t="s">
        <v>76</v>
      </c>
      <c r="G43" s="33" t="s">
        <v>77</v>
      </c>
      <c r="H43" s="34"/>
    </row>
    <row r="44" spans="1:8" x14ac:dyDescent="0.25">
      <c r="A44" s="13">
        <v>1</v>
      </c>
      <c r="B44" s="9" t="s">
        <v>31</v>
      </c>
      <c r="C44" s="16">
        <f>A44*1800</f>
        <v>1800</v>
      </c>
      <c r="D44" s="16"/>
      <c r="E44" s="3"/>
      <c r="F44" s="1"/>
      <c r="G44" s="6"/>
      <c r="H44" s="6"/>
    </row>
    <row r="45" spans="1:8" ht="15.75" thickBot="1" x14ac:dyDescent="0.3">
      <c r="A45" s="13">
        <v>4</v>
      </c>
      <c r="B45" s="9" t="s">
        <v>32</v>
      </c>
      <c r="C45" s="17">
        <f>A45*400</f>
        <v>1600</v>
      </c>
      <c r="D45" s="16">
        <f>SUM(C39:C45)</f>
        <v>12050</v>
      </c>
      <c r="E45" s="3"/>
      <c r="F45" s="1"/>
      <c r="G45" s="6"/>
      <c r="H45" s="6"/>
    </row>
    <row r="46" spans="1:8" x14ac:dyDescent="0.25">
      <c r="A46" s="13"/>
      <c r="B46" s="9" t="s">
        <v>33</v>
      </c>
      <c r="C46" s="18"/>
      <c r="D46" s="16"/>
      <c r="E46" s="3"/>
      <c r="F46" s="1"/>
      <c r="G46" s="6"/>
      <c r="H46" s="6"/>
    </row>
    <row r="47" spans="1:8" x14ac:dyDescent="0.25">
      <c r="A47" s="13">
        <v>1</v>
      </c>
      <c r="B47" s="9" t="s">
        <v>34</v>
      </c>
      <c r="C47" s="16">
        <v>120000</v>
      </c>
      <c r="D47" s="16"/>
      <c r="E47" s="3"/>
      <c r="F47" s="1"/>
      <c r="G47" s="6"/>
      <c r="H47" s="6"/>
    </row>
    <row r="48" spans="1:8" ht="15.75" thickBot="1" x14ac:dyDescent="0.3">
      <c r="A48" s="13">
        <v>1</v>
      </c>
      <c r="B48" s="9" t="s">
        <v>35</v>
      </c>
      <c r="C48" s="17">
        <v>110000</v>
      </c>
      <c r="D48" s="16">
        <f>SUM(C47:C48)</f>
        <v>230000</v>
      </c>
      <c r="E48" s="3"/>
      <c r="F48" s="1"/>
      <c r="G48" s="6"/>
      <c r="H48" s="6"/>
    </row>
    <row r="49" spans="1:8" x14ac:dyDescent="0.25">
      <c r="A49" s="13"/>
      <c r="B49" s="9" t="s">
        <v>36</v>
      </c>
      <c r="C49" s="18"/>
      <c r="D49" s="16"/>
      <c r="E49" s="3"/>
      <c r="F49" s="1"/>
      <c r="G49" s="6"/>
      <c r="H49" s="6"/>
    </row>
    <row r="50" spans="1:8" x14ac:dyDescent="0.25">
      <c r="A50" s="13"/>
      <c r="B50" s="9" t="s">
        <v>37</v>
      </c>
      <c r="C50" s="15"/>
      <c r="D50" s="15"/>
      <c r="E50" s="3"/>
      <c r="F50" s="1"/>
      <c r="G50" s="6"/>
      <c r="H50" s="6"/>
    </row>
    <row r="51" spans="1:8" x14ac:dyDescent="0.25">
      <c r="A51" s="13">
        <v>6</v>
      </c>
      <c r="B51" s="9" t="s">
        <v>38</v>
      </c>
      <c r="C51" s="16">
        <f>A51*50</f>
        <v>300</v>
      </c>
      <c r="D51" s="16"/>
      <c r="E51" s="3"/>
      <c r="F51" s="1"/>
      <c r="G51" s="6"/>
      <c r="H51" s="6"/>
    </row>
    <row r="52" spans="1:8" x14ac:dyDescent="0.25">
      <c r="A52" s="13">
        <v>1</v>
      </c>
      <c r="B52" s="9" t="s">
        <v>39</v>
      </c>
      <c r="C52" s="16">
        <v>120</v>
      </c>
      <c r="D52" s="16"/>
      <c r="E52" s="3"/>
      <c r="F52" s="1"/>
      <c r="G52" s="6"/>
      <c r="H52" s="6"/>
    </row>
    <row r="53" spans="1:8" x14ac:dyDescent="0.25">
      <c r="A53" s="13">
        <v>1</v>
      </c>
      <c r="B53" s="9" t="s">
        <v>40</v>
      </c>
      <c r="C53" s="16">
        <v>600</v>
      </c>
      <c r="D53" s="16"/>
      <c r="E53" s="3"/>
      <c r="F53" s="1"/>
      <c r="G53" s="6"/>
      <c r="H53" s="6"/>
    </row>
    <row r="54" spans="1:8" ht="15.75" thickBot="1" x14ac:dyDescent="0.3">
      <c r="A54" s="13">
        <v>1</v>
      </c>
      <c r="B54" s="9" t="s">
        <v>41</v>
      </c>
      <c r="C54" s="19">
        <v>450</v>
      </c>
      <c r="D54" s="19">
        <f>SUM(C51:C54)</f>
        <v>1470</v>
      </c>
      <c r="E54" s="3"/>
      <c r="F54" s="1"/>
      <c r="G54" s="6"/>
      <c r="H54" s="6"/>
    </row>
    <row r="55" spans="1:8" x14ac:dyDescent="0.25">
      <c r="A55" s="13"/>
      <c r="B55" s="9" t="s">
        <v>42</v>
      </c>
      <c r="C55" s="20"/>
      <c r="D55" s="23">
        <f>SUM(D8:D54)</f>
        <v>640418.4</v>
      </c>
      <c r="E55" s="3"/>
      <c r="F55" s="1"/>
      <c r="G55" s="6"/>
      <c r="H55" s="6"/>
    </row>
    <row r="56" spans="1:8" x14ac:dyDescent="0.25">
      <c r="A56" s="13"/>
      <c r="B56" s="9" t="s">
        <v>43</v>
      </c>
      <c r="C56" s="21"/>
      <c r="D56" s="6"/>
      <c r="E56" s="3"/>
      <c r="F56" s="1"/>
      <c r="G56" s="6"/>
      <c r="H56" s="6"/>
    </row>
    <row r="57" spans="1:8" ht="15.75" thickBot="1" x14ac:dyDescent="0.3">
      <c r="A57" s="14"/>
      <c r="B57" s="10" t="s">
        <v>44</v>
      </c>
      <c r="C57" s="24"/>
      <c r="D57" s="7"/>
      <c r="E57" s="5"/>
      <c r="F57" s="2"/>
      <c r="G57" s="7"/>
      <c r="H57" s="7"/>
    </row>
    <row r="58" spans="1:8" ht="15.75" thickTop="1" x14ac:dyDescent="0.25"/>
  </sheetData>
  <mergeCells count="7">
    <mergeCell ref="G42:H42"/>
    <mergeCell ref="G43:H43"/>
    <mergeCell ref="A1:D1"/>
    <mergeCell ref="E1:H1"/>
    <mergeCell ref="A2:D2"/>
    <mergeCell ref="E2:H2"/>
    <mergeCell ref="G41:H41"/>
  </mergeCells>
  <printOptions horizontalCentered="1" verticalCentered="1"/>
  <pageMargins left="0.98425196850393704" right="0.39370078740157483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almacenes japon</cp:lastModifiedBy>
  <cp:lastPrinted>2021-05-05T00:03:11Z</cp:lastPrinted>
  <dcterms:created xsi:type="dcterms:W3CDTF">2021-04-30T16:17:41Z</dcterms:created>
  <dcterms:modified xsi:type="dcterms:W3CDTF">2021-05-07T17:13:01Z</dcterms:modified>
</cp:coreProperties>
</file>