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34\Desktop\compu y progra\"/>
    </mc:Choice>
  </mc:AlternateContent>
  <xr:revisionPtr revIDLastSave="0" documentId="13_ncr:1_{E10CBC18-E3E5-4878-9D3A-3AC81FABDE5E}" xr6:coauthVersionLast="46" xr6:coauthVersionMax="46" xr10:uidLastSave="{00000000-0000-0000-0000-000000000000}"/>
  <bookViews>
    <workbookView xWindow="-120" yWindow="-120" windowWidth="20640" windowHeight="10710" xr2:uid="{8A969FB1-AF1F-4BB8-8B89-97E6352E447D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0" i="1"/>
  <c r="H7" i="1"/>
  <c r="D54" i="1"/>
  <c r="D53" i="1"/>
  <c r="C50" i="1"/>
  <c r="D48" i="1"/>
  <c r="C47" i="1"/>
  <c r="C44" i="1"/>
  <c r="C43" i="1"/>
  <c r="D36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D14" i="1"/>
  <c r="D7" i="1"/>
</calcChain>
</file>

<file path=xl/sharedStrings.xml><?xml version="1.0" encoding="utf-8"?>
<sst xmlns="http://schemas.openxmlformats.org/spreadsheetml/2006/main" count="79" uniqueCount="76">
  <si>
    <t xml:space="preserve">Activo </t>
  </si>
  <si>
    <t xml:space="preserve">Corriente </t>
  </si>
  <si>
    <t>Caja</t>
  </si>
  <si>
    <t xml:space="preserve">Efectivo </t>
  </si>
  <si>
    <t xml:space="preserve">Cheques </t>
  </si>
  <si>
    <t xml:space="preserve">Banco Continental </t>
  </si>
  <si>
    <t>Cuenta de deposito Monetario No:34562-7</t>
  </si>
  <si>
    <t xml:space="preserve">Banco Industrial </t>
  </si>
  <si>
    <t>Cuenta de ahorro corriente No:7896541-6</t>
  </si>
  <si>
    <t xml:space="preserve">Documentos por Cobrar </t>
  </si>
  <si>
    <t xml:space="preserve">Letra a cargo de Maria Valenzuela 90 dias </t>
  </si>
  <si>
    <t>Pagaré acargo de Cristian Sopón</t>
  </si>
  <si>
    <t xml:space="preserve">IVA por Cobrar </t>
  </si>
  <si>
    <t xml:space="preserve">V/12% SOBRE Q245,340.00 Factura a favor de la Empresa </t>
  </si>
  <si>
    <t>Practicado el 01 de febrero de 2020</t>
  </si>
  <si>
    <t xml:space="preserve">Mercaderias </t>
  </si>
  <si>
    <t>Vestidos Grandes"Bonita" Q140 c/u</t>
  </si>
  <si>
    <t>Vestidos Medianos"Elefante" Q90 c/u</t>
  </si>
  <si>
    <t>Vestidos Pequeños "Flor" Q55 c/u</t>
  </si>
  <si>
    <t>Faldas Grandes "Stefani" Q70 c/u</t>
  </si>
  <si>
    <t>Faldas Medianas "Stefani" Q54 c/u</t>
  </si>
  <si>
    <t>Pantalones Grandes "Lereis" Q210 c/u</t>
  </si>
  <si>
    <t>Pantalones Medianos "Lereis Q180 c/u</t>
  </si>
  <si>
    <t>Pantalones Pequeños "Lereis" Q115 c/u</t>
  </si>
  <si>
    <t>Combinaciones Grandes "Intina" Q120 c/u</t>
  </si>
  <si>
    <t>Combinaciones Medianos "Coqueta" Q88 c/u</t>
  </si>
  <si>
    <t>Combinaciones Pqueños "Chiquita" Q60 c/u</t>
  </si>
  <si>
    <t>Brasieres Grandes "Caprichosa" Q35 c/u</t>
  </si>
  <si>
    <t>Brasieres Medianos "Caprichosa" Q27 c/u</t>
  </si>
  <si>
    <t>Bloomers Grandes "Princesa" Q45 c/u</t>
  </si>
  <si>
    <t>Bloomers Medianos "Elegante"Q36.50 c/u</t>
  </si>
  <si>
    <t>Bloomers Pequeños "Princesa"Q30 c/u</t>
  </si>
  <si>
    <t>Bolsas Grandes de Cuero "Exelencia" Q92 c/u</t>
  </si>
  <si>
    <t>Comisiones Marca "Arrow"Q120 c/u</t>
  </si>
  <si>
    <t>Bolsas Medianos de Cuero "Exelencia"Q72 c/u</t>
  </si>
  <si>
    <t xml:space="preserve">No Corriete </t>
  </si>
  <si>
    <t xml:space="preserve">Inmuebles </t>
  </si>
  <si>
    <t xml:space="preserve">el numero 467, libro 34, folio 600, matricula </t>
  </si>
  <si>
    <t>Casa inscrita en el 2º registro de propiedad, bajo</t>
  </si>
  <si>
    <t>fiscal C-56782</t>
  </si>
  <si>
    <t>Mobiliario y Equipo</t>
  </si>
  <si>
    <t>Estantes de metal 6 Compat Q 800 c/u</t>
  </si>
  <si>
    <t>Mostradores Aluminio vidrios Q 1100 c/u</t>
  </si>
  <si>
    <t xml:space="preserve">Maquina Registradora Casio </t>
  </si>
  <si>
    <t xml:space="preserve">Escritorio tipo ejecutivo de metal </t>
  </si>
  <si>
    <t>Sillas de metal Q 100 c/u</t>
  </si>
  <si>
    <t xml:space="preserve">Maquina de Escribir electrica Brother </t>
  </si>
  <si>
    <t xml:space="preserve">Gastos de Organización </t>
  </si>
  <si>
    <t>Libros de Contabilidad Q 40 c/u</t>
  </si>
  <si>
    <t>Recibo No. 4567 de la SAT</t>
  </si>
  <si>
    <t xml:space="preserve">Recibo No. 3452 Autorización de libros </t>
  </si>
  <si>
    <t>Factura No. 678 por tramite de inscripción</t>
  </si>
  <si>
    <t xml:space="preserve">Suma del Activo </t>
  </si>
  <si>
    <t xml:space="preserve">Pasivo </t>
  </si>
  <si>
    <t xml:space="preserve">Proveedores </t>
  </si>
  <si>
    <t xml:space="preserve">Distribuidora el Sur </t>
  </si>
  <si>
    <t xml:space="preserve">Van a folio No. 2 </t>
  </si>
  <si>
    <t xml:space="preserve">Vienen de folio No. 1 </t>
  </si>
  <si>
    <t xml:space="preserve">No Corriente </t>
  </si>
  <si>
    <t xml:space="preserve">Hipotecas </t>
  </si>
  <si>
    <t>Casa hipotecada en el Banco Contiental</t>
  </si>
  <si>
    <t xml:space="preserve">Suma deL Pasivo </t>
  </si>
  <si>
    <t>Capital</t>
  </si>
  <si>
    <t>Suma del Pasivo</t>
  </si>
  <si>
    <t>Suma del Pasivo y Capital</t>
  </si>
  <si>
    <t>El Infraescrito Perito Contador Registrado ante la SAT con el NIT 473729-6. Certifica que el Pa-</t>
  </si>
  <si>
    <t>Coatepeque 01 de Febrero de 2,020</t>
  </si>
  <si>
    <t>ManfredoBenjamínLópezCastillo</t>
  </si>
  <si>
    <t>Manfredo Benjamín López Castillo</t>
  </si>
  <si>
    <t>Perito Contador</t>
  </si>
  <si>
    <t>Propietario</t>
  </si>
  <si>
    <t>Inventario No.1 del almacén "La Sexta" Propiedad  de la Señora Brenda Sanchez Girón</t>
  </si>
  <si>
    <t>trimonio neto del Almacen "La Sexta", Propiedad de la señora Brenda Sánchez Girón aciende a.</t>
  </si>
  <si>
    <t>doscientos treinta nueve mil ciento cuareta y uno con ochenta centavos.</t>
  </si>
  <si>
    <t>(Q.239,140.80).-</t>
  </si>
  <si>
    <t>Brenda Sánchez Grión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</si>
</sst>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Q-100A]* #,##0.00_-;\-[$Q-100A]* #,##0.00_-;_-[$Q-100A]* &quot;-&quot;??_-;_-@_-"/>
    <numFmt numFmtId="165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Blackadder ITC"/>
      <family val="5"/>
    </font>
    <font>
      <u val="singleAccounting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theme="4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thin">
        <color theme="4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thick">
        <color theme="4"/>
      </top>
      <bottom style="double">
        <color theme="4"/>
      </bottom>
      <diagonal/>
    </border>
    <border>
      <left style="double">
        <color theme="4"/>
      </left>
      <right/>
      <top style="thick">
        <color theme="4"/>
      </top>
      <bottom style="double">
        <color theme="4"/>
      </bottom>
      <diagonal/>
    </border>
    <border>
      <left/>
      <right style="double">
        <color theme="4"/>
      </right>
      <top style="thick">
        <color theme="4"/>
      </top>
      <bottom style="double">
        <color theme="4"/>
      </bottom>
      <diagonal/>
    </border>
    <border>
      <left style="double">
        <color theme="4"/>
      </left>
      <right/>
      <top style="double">
        <color theme="4"/>
      </top>
      <bottom style="double">
        <color rgb="FFFF0000"/>
      </bottom>
      <diagonal/>
    </border>
    <border>
      <left/>
      <right/>
      <top style="double">
        <color theme="4"/>
      </top>
      <bottom style="double">
        <color rgb="FFFF0000"/>
      </bottom>
      <diagonal/>
    </border>
    <border>
      <left/>
      <right style="double">
        <color theme="4"/>
      </right>
      <top style="double">
        <color theme="4"/>
      </top>
      <bottom style="double">
        <color rgb="FFFF0000"/>
      </bottom>
      <diagonal/>
    </border>
    <border>
      <left style="thin">
        <color theme="4"/>
      </left>
      <right/>
      <top/>
      <bottom style="double">
        <color rgb="FFFF0000"/>
      </bottom>
      <diagonal/>
    </border>
    <border>
      <left/>
      <right style="thin">
        <color theme="4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theme="4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medium">
        <color auto="1"/>
      </bottom>
      <diagonal/>
    </border>
    <border>
      <left style="double">
        <color theme="4"/>
      </left>
      <right style="thin">
        <color indexed="64"/>
      </right>
      <top style="thick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ck">
        <color theme="4"/>
      </top>
      <bottom style="double">
        <color theme="4"/>
      </bottom>
      <diagonal/>
    </border>
    <border>
      <left style="thin">
        <color indexed="64"/>
      </left>
      <right style="double">
        <color theme="4"/>
      </right>
      <top style="thick">
        <color theme="4"/>
      </top>
      <bottom style="double">
        <color theme="4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 style="medium">
        <color auto="1"/>
      </top>
      <bottom style="double">
        <color rgb="FFFF000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double">
        <color rgb="FFC00000"/>
      </left>
      <right style="double">
        <color rgb="FFC00000"/>
      </right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double">
        <color rgb="FFC00000"/>
      </right>
      <top style="thin">
        <color rgb="FF0070C0"/>
      </top>
      <bottom style="thin">
        <color theme="4"/>
      </bottom>
      <diagonal/>
    </border>
    <border>
      <left style="double">
        <color rgb="FFC00000"/>
      </left>
      <right/>
      <top style="thin">
        <color rgb="FF0070C0"/>
      </top>
      <bottom style="thin">
        <color theme="4"/>
      </bottom>
      <diagonal/>
    </border>
    <border>
      <left/>
      <right style="double">
        <color rgb="FFC00000"/>
      </right>
      <top style="thin">
        <color rgb="FF0070C0"/>
      </top>
      <bottom style="thin">
        <color theme="4"/>
      </bottom>
      <diagonal/>
    </border>
    <border>
      <left/>
      <right/>
      <top/>
      <bottom style="thin">
        <color rgb="FF0070C0"/>
      </bottom>
      <diagonal/>
    </border>
    <border>
      <left style="double">
        <color rgb="FFC00000"/>
      </left>
      <right/>
      <top/>
      <bottom style="thin">
        <color rgb="FF0070C0"/>
      </bottom>
      <diagonal/>
    </border>
    <border>
      <left/>
      <right style="double">
        <color rgb="FFC00000"/>
      </right>
      <top/>
      <bottom style="thin">
        <color rgb="FF0070C0"/>
      </bottom>
      <diagonal/>
    </border>
    <border>
      <left style="double">
        <color rgb="FFC00000"/>
      </left>
      <right/>
      <top style="thin">
        <color rgb="FF0070C0"/>
      </top>
      <bottom style="thin">
        <color rgb="FF0070C0"/>
      </bottom>
      <diagonal/>
    </border>
    <border>
      <left/>
      <right style="double">
        <color rgb="FFC0000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164" fontId="3" fillId="0" borderId="2" xfId="0" applyNumberFormat="1" applyFont="1" applyBorder="1"/>
    <xf numFmtId="0" fontId="3" fillId="0" borderId="3" xfId="0" applyFont="1" applyBorder="1"/>
    <xf numFmtId="0" fontId="3" fillId="0" borderId="19" xfId="0" applyFont="1" applyBorder="1"/>
    <xf numFmtId="0" fontId="0" fillId="0" borderId="19" xfId="0" applyBorder="1"/>
    <xf numFmtId="0" fontId="4" fillId="0" borderId="2" xfId="0" applyFont="1" applyBorder="1"/>
    <xf numFmtId="164" fontId="4" fillId="0" borderId="2" xfId="0" applyNumberFormat="1" applyFont="1" applyBorder="1"/>
    <xf numFmtId="164" fontId="3" fillId="0" borderId="14" xfId="0" applyNumberFormat="1" applyFont="1" applyBorder="1"/>
    <xf numFmtId="164" fontId="3" fillId="0" borderId="3" xfId="0" applyNumberFormat="1" applyFont="1" applyBorder="1"/>
    <xf numFmtId="164" fontId="3" fillId="0" borderId="3" xfId="0" applyNumberFormat="1" applyFont="1" applyBorder="1" applyAlignment="1">
      <alignment horizontal="center"/>
    </xf>
    <xf numFmtId="164" fontId="3" fillId="0" borderId="18" xfId="0" applyNumberFormat="1" applyFont="1" applyBorder="1"/>
    <xf numFmtId="164" fontId="1" fillId="0" borderId="2" xfId="0" applyNumberFormat="1" applyFont="1" applyBorder="1"/>
    <xf numFmtId="0" fontId="4" fillId="0" borderId="1" xfId="0" applyFont="1" applyBorder="1"/>
    <xf numFmtId="0" fontId="2" fillId="0" borderId="2" xfId="0" applyFont="1" applyBorder="1"/>
    <xf numFmtId="164" fontId="5" fillId="0" borderId="2" xfId="0" applyNumberFormat="1" applyFont="1" applyBorder="1"/>
    <xf numFmtId="164" fontId="0" fillId="0" borderId="1" xfId="0" applyNumberFormat="1" applyFont="1" applyBorder="1"/>
    <xf numFmtId="164" fontId="0" fillId="0" borderId="1" xfId="0" applyNumberFormat="1" applyFont="1" applyBorder="1" applyAlignment="1">
      <alignment horizontal="center"/>
    </xf>
    <xf numFmtId="164" fontId="0" fillId="0" borderId="2" xfId="0" applyNumberFormat="1" applyFont="1" applyBorder="1"/>
    <xf numFmtId="164" fontId="0" fillId="0" borderId="14" xfId="0" applyNumberFormat="1" applyFont="1" applyBorder="1"/>
    <xf numFmtId="164" fontId="0" fillId="0" borderId="13" xfId="0" applyNumberFormat="1" applyFont="1" applyBorder="1"/>
    <xf numFmtId="164" fontId="0" fillId="0" borderId="20" xfId="0" applyNumberFormat="1" applyFont="1" applyBorder="1"/>
    <xf numFmtId="164" fontId="0" fillId="0" borderId="3" xfId="0" applyNumberFormat="1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1" xfId="0" applyBorder="1"/>
    <xf numFmtId="165" fontId="0" fillId="0" borderId="22" xfId="0" applyNumberFormat="1" applyBorder="1"/>
    <xf numFmtId="0" fontId="0" fillId="0" borderId="22" xfId="0" applyBorder="1"/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64" fontId="3" fillId="0" borderId="13" xfId="0" applyNumberFormat="1" applyFont="1" applyBorder="1"/>
    <xf numFmtId="0" fontId="0" fillId="0" borderId="13" xfId="0" applyFont="1" applyBorder="1"/>
    <xf numFmtId="164" fontId="3" fillId="0" borderId="20" xfId="0" applyNumberFormat="1" applyFont="1" applyBorder="1"/>
    <xf numFmtId="164" fontId="7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A5597-2156-4E14-846A-4192982A872F}">
  <dimension ref="A1:H60"/>
  <sheetViews>
    <sheetView tabSelected="1" topLeftCell="A4" zoomScaleNormal="100" workbookViewId="0">
      <selection activeCell="C14" sqref="C14"/>
    </sheetView>
  </sheetViews>
  <sheetFormatPr baseColWidth="10" defaultRowHeight="15" x14ac:dyDescent="0.25"/>
  <cols>
    <col min="1" max="1" width="4.85546875" customWidth="1"/>
    <col min="2" max="2" width="44.140625" customWidth="1"/>
    <col min="3" max="3" width="19.5703125" customWidth="1"/>
    <col min="4" max="4" width="18.42578125" customWidth="1"/>
    <col min="5" max="5" width="4.140625" customWidth="1"/>
    <col min="6" max="6" width="46.28515625" customWidth="1"/>
    <col min="7" max="7" width="17.42578125" customWidth="1"/>
    <col min="8" max="8" width="16" customWidth="1"/>
  </cols>
  <sheetData>
    <row r="1" spans="1:8" ht="24" customHeight="1" thickTop="1" thickBot="1" x14ac:dyDescent="0.3">
      <c r="A1" s="24" t="s">
        <v>71</v>
      </c>
      <c r="B1" s="25"/>
      <c r="C1" s="25"/>
      <c r="D1" s="26"/>
      <c r="E1" s="30"/>
      <c r="F1" s="31"/>
      <c r="G1" s="31"/>
      <c r="H1" s="32"/>
    </row>
    <row r="2" spans="1:8" ht="16.5" thickTop="1" thickBot="1" x14ac:dyDescent="0.3">
      <c r="A2" s="27" t="s">
        <v>14</v>
      </c>
      <c r="B2" s="28"/>
      <c r="C2" s="28"/>
      <c r="D2" s="29"/>
      <c r="E2" s="33"/>
      <c r="F2" s="34"/>
      <c r="G2" s="34"/>
      <c r="H2" s="35"/>
    </row>
    <row r="3" spans="1:8" ht="15.75" thickTop="1" x14ac:dyDescent="0.25">
      <c r="A3" s="1"/>
      <c r="B3" s="14" t="s">
        <v>0</v>
      </c>
      <c r="C3" s="1"/>
      <c r="D3" s="1"/>
      <c r="E3" s="17"/>
      <c r="F3" s="18" t="s">
        <v>57</v>
      </c>
      <c r="G3" s="17"/>
      <c r="H3" s="17">
        <v>5000</v>
      </c>
    </row>
    <row r="4" spans="1:8" x14ac:dyDescent="0.25">
      <c r="A4" s="2"/>
      <c r="B4" s="7" t="s">
        <v>1</v>
      </c>
      <c r="C4" s="2"/>
      <c r="D4" s="2"/>
      <c r="E4" s="19"/>
      <c r="F4" s="13" t="s">
        <v>58</v>
      </c>
      <c r="G4" s="19"/>
      <c r="H4" s="19"/>
    </row>
    <row r="5" spans="1:8" x14ac:dyDescent="0.25">
      <c r="A5" s="2"/>
      <c r="B5" s="8" t="s">
        <v>2</v>
      </c>
      <c r="C5" s="3"/>
      <c r="D5" s="3"/>
      <c r="E5" s="19"/>
      <c r="F5" s="13" t="s">
        <v>59</v>
      </c>
      <c r="G5" s="19"/>
      <c r="H5" s="19"/>
    </row>
    <row r="6" spans="1:8" ht="15.75" thickBot="1" x14ac:dyDescent="0.3">
      <c r="A6" s="2"/>
      <c r="B6" s="3" t="s">
        <v>3</v>
      </c>
      <c r="C6" s="3">
        <v>12000</v>
      </c>
      <c r="D6" s="3"/>
      <c r="E6" s="19"/>
      <c r="F6" s="19" t="s">
        <v>60</v>
      </c>
      <c r="G6" s="19"/>
      <c r="H6" s="20">
        <v>75000</v>
      </c>
    </row>
    <row r="7" spans="1:8" ht="15.75" thickBot="1" x14ac:dyDescent="0.3">
      <c r="A7" s="2"/>
      <c r="B7" s="3" t="s">
        <v>4</v>
      </c>
      <c r="C7" s="9">
        <v>3400</v>
      </c>
      <c r="D7" s="3">
        <f>C6+C7</f>
        <v>15400</v>
      </c>
      <c r="E7" s="19"/>
      <c r="F7" s="19" t="s">
        <v>61</v>
      </c>
      <c r="G7" s="19"/>
      <c r="H7" s="21">
        <f>H3+H6</f>
        <v>80000</v>
      </c>
    </row>
    <row r="8" spans="1:8" x14ac:dyDescent="0.25">
      <c r="A8" s="2"/>
      <c r="B8" s="8" t="s">
        <v>5</v>
      </c>
      <c r="C8" s="48"/>
      <c r="D8" s="3"/>
      <c r="E8" s="19"/>
      <c r="F8" s="13" t="s">
        <v>62</v>
      </c>
      <c r="G8" s="19"/>
      <c r="H8" s="19"/>
    </row>
    <row r="9" spans="1:8" ht="15.75" x14ac:dyDescent="0.25">
      <c r="A9" s="15">
        <v>1</v>
      </c>
      <c r="B9" s="3" t="s">
        <v>6</v>
      </c>
      <c r="C9" s="3"/>
      <c r="D9" s="3">
        <v>16000</v>
      </c>
      <c r="E9" s="19"/>
      <c r="F9" s="19" t="s">
        <v>52</v>
      </c>
      <c r="G9" s="19">
        <v>319140.8</v>
      </c>
      <c r="H9" s="19"/>
    </row>
    <row r="10" spans="1:8" ht="16.5" thickBot="1" x14ac:dyDescent="0.3">
      <c r="A10" s="15"/>
      <c r="B10" s="8" t="s">
        <v>7</v>
      </c>
      <c r="C10" s="3"/>
      <c r="D10" s="3"/>
      <c r="E10" s="19"/>
      <c r="F10" s="19" t="s">
        <v>63</v>
      </c>
      <c r="G10" s="20">
        <v>80000</v>
      </c>
      <c r="H10" s="20">
        <f>G9-G10</f>
        <v>239140.8</v>
      </c>
    </row>
    <row r="11" spans="1:8" ht="16.5" thickBot="1" x14ac:dyDescent="0.3">
      <c r="A11" s="15">
        <v>1</v>
      </c>
      <c r="B11" s="3" t="s">
        <v>8</v>
      </c>
      <c r="C11" s="3"/>
      <c r="D11" s="3">
        <v>10000</v>
      </c>
      <c r="E11" s="19"/>
      <c r="F11" s="19" t="s">
        <v>64</v>
      </c>
      <c r="G11" s="21"/>
      <c r="H11" s="22">
        <f>H7+H10</f>
        <v>319140.8</v>
      </c>
    </row>
    <row r="12" spans="1:8" ht="16.5" thickTop="1" x14ac:dyDescent="0.25">
      <c r="A12" s="15"/>
      <c r="B12" s="8" t="s">
        <v>9</v>
      </c>
      <c r="C12" s="3"/>
      <c r="D12" s="3"/>
      <c r="E12" s="19"/>
      <c r="F12" s="19"/>
      <c r="G12" s="19"/>
      <c r="H12" s="21"/>
    </row>
    <row r="13" spans="1:8" ht="15.75" x14ac:dyDescent="0.25">
      <c r="A13" s="15">
        <v>1</v>
      </c>
      <c r="B13" s="3" t="s">
        <v>10</v>
      </c>
      <c r="C13" s="3">
        <v>1500</v>
      </c>
      <c r="D13" s="3"/>
      <c r="E13" s="19"/>
      <c r="F13" s="36" t="s">
        <v>65</v>
      </c>
      <c r="G13" s="37"/>
      <c r="H13" s="37"/>
    </row>
    <row r="14" spans="1:8" ht="18" thickBot="1" x14ac:dyDescent="0.4">
      <c r="A14" s="15">
        <v>1</v>
      </c>
      <c r="B14" s="3" t="s">
        <v>11</v>
      </c>
      <c r="C14" s="51">
        <v>1200</v>
      </c>
      <c r="D14" s="3">
        <f>C13+C14</f>
        <v>2700</v>
      </c>
      <c r="E14" s="19"/>
      <c r="F14" s="36" t="s">
        <v>72</v>
      </c>
      <c r="G14" s="38"/>
      <c r="H14" s="38"/>
    </row>
    <row r="15" spans="1:8" ht="15.75" x14ac:dyDescent="0.25">
      <c r="A15" s="15"/>
      <c r="B15" s="8" t="s">
        <v>12</v>
      </c>
      <c r="C15" s="48"/>
      <c r="D15" s="3"/>
      <c r="E15" s="19"/>
      <c r="F15" s="36" t="s">
        <v>73</v>
      </c>
      <c r="G15" s="38"/>
      <c r="H15" s="38"/>
    </row>
    <row r="16" spans="1:8" ht="15.75" x14ac:dyDescent="0.25">
      <c r="A16" s="15"/>
      <c r="B16" s="16" t="s">
        <v>13</v>
      </c>
      <c r="C16" s="3"/>
      <c r="D16" s="3">
        <v>29440.799999999999</v>
      </c>
      <c r="E16" s="19"/>
      <c r="F16" s="36" t="s">
        <v>74</v>
      </c>
      <c r="G16" s="38"/>
      <c r="H16" s="38"/>
    </row>
    <row r="17" spans="1:8" x14ac:dyDescent="0.25">
      <c r="A17" s="2"/>
      <c r="B17" s="8" t="s">
        <v>15</v>
      </c>
      <c r="C17" s="3"/>
      <c r="D17" s="3"/>
      <c r="E17" s="19"/>
      <c r="F17" s="36"/>
      <c r="G17" s="38"/>
      <c r="H17" s="38"/>
    </row>
    <row r="18" spans="1:8" x14ac:dyDescent="0.25">
      <c r="A18" s="2">
        <v>96</v>
      </c>
      <c r="B18" s="3" t="s">
        <v>16</v>
      </c>
      <c r="C18" s="3">
        <f>A18*140</f>
        <v>13440</v>
      </c>
      <c r="D18" s="3"/>
      <c r="E18" s="19"/>
      <c r="F18" s="36" t="s">
        <v>66</v>
      </c>
      <c r="G18" s="38"/>
      <c r="H18" s="38"/>
    </row>
    <row r="19" spans="1:8" x14ac:dyDescent="0.25">
      <c r="A19" s="2">
        <v>96</v>
      </c>
      <c r="B19" s="3" t="s">
        <v>17</v>
      </c>
      <c r="C19" s="3">
        <f>A19*90</f>
        <v>8640</v>
      </c>
      <c r="D19" s="3"/>
      <c r="E19" s="19"/>
      <c r="F19" s="36"/>
      <c r="G19" s="38"/>
      <c r="H19" s="38"/>
    </row>
    <row r="20" spans="1:8" ht="16.5" x14ac:dyDescent="0.35">
      <c r="A20" s="2">
        <v>120</v>
      </c>
      <c r="B20" s="3" t="s">
        <v>18</v>
      </c>
      <c r="C20" s="3">
        <f>A20*55</f>
        <v>6600</v>
      </c>
      <c r="D20" s="3"/>
      <c r="E20" s="19"/>
      <c r="F20" s="39" t="s">
        <v>67</v>
      </c>
      <c r="G20" s="40" t="s">
        <v>75</v>
      </c>
      <c r="H20" s="41"/>
    </row>
    <row r="21" spans="1:8" x14ac:dyDescent="0.25">
      <c r="A21" s="2">
        <v>84</v>
      </c>
      <c r="B21" s="3" t="s">
        <v>19</v>
      </c>
      <c r="C21" s="3">
        <f>A21*70</f>
        <v>5880</v>
      </c>
      <c r="D21" s="3"/>
      <c r="E21" s="19"/>
      <c r="F21" s="42" t="s">
        <v>68</v>
      </c>
      <c r="G21" s="43" t="s">
        <v>75</v>
      </c>
      <c r="H21" s="44"/>
    </row>
    <row r="22" spans="1:8" x14ac:dyDescent="0.25">
      <c r="A22" s="2">
        <v>48</v>
      </c>
      <c r="B22" s="3" t="s">
        <v>20</v>
      </c>
      <c r="C22" s="3">
        <f>A22*54</f>
        <v>2592</v>
      </c>
      <c r="D22" s="3"/>
      <c r="E22" s="19"/>
      <c r="F22" s="45" t="s">
        <v>69</v>
      </c>
      <c r="G22" s="46" t="s">
        <v>70</v>
      </c>
      <c r="H22" s="47"/>
    </row>
    <row r="23" spans="1:8" x14ac:dyDescent="0.25">
      <c r="A23" s="2">
        <v>36</v>
      </c>
      <c r="B23" s="3" t="s">
        <v>21</v>
      </c>
      <c r="C23" s="3">
        <f>A23*210</f>
        <v>7560</v>
      </c>
      <c r="D23" s="3"/>
      <c r="E23" s="19"/>
      <c r="F23" s="19"/>
      <c r="G23" s="19"/>
      <c r="H23" s="19"/>
    </row>
    <row r="24" spans="1:8" x14ac:dyDescent="0.25">
      <c r="A24" s="2">
        <v>24</v>
      </c>
      <c r="B24" s="3" t="s">
        <v>22</v>
      </c>
      <c r="C24" s="3">
        <f>A24*180</f>
        <v>4320</v>
      </c>
      <c r="D24" s="3"/>
      <c r="E24" s="19"/>
      <c r="F24" s="19"/>
      <c r="G24" s="19"/>
      <c r="H24" s="19"/>
    </row>
    <row r="25" spans="1:8" x14ac:dyDescent="0.25">
      <c r="A25" s="2">
        <v>42</v>
      </c>
      <c r="B25" s="3" t="s">
        <v>23</v>
      </c>
      <c r="C25" s="3">
        <f>A25*115</f>
        <v>4830</v>
      </c>
      <c r="D25" s="3"/>
      <c r="E25" s="19"/>
      <c r="F25" s="19"/>
      <c r="G25" s="19"/>
      <c r="H25" s="19"/>
    </row>
    <row r="26" spans="1:8" x14ac:dyDescent="0.25">
      <c r="A26" s="2">
        <v>24</v>
      </c>
      <c r="B26" s="3" t="s">
        <v>24</v>
      </c>
      <c r="C26" s="3">
        <f>A26*120</f>
        <v>2880</v>
      </c>
      <c r="D26" s="3"/>
      <c r="E26" s="19"/>
      <c r="F26" s="19"/>
      <c r="G26" s="19"/>
      <c r="H26" s="19"/>
    </row>
    <row r="27" spans="1:8" x14ac:dyDescent="0.25">
      <c r="A27" s="2">
        <v>36</v>
      </c>
      <c r="B27" s="3" t="s">
        <v>25</v>
      </c>
      <c r="C27" s="3">
        <f>A27*88</f>
        <v>3168</v>
      </c>
      <c r="D27" s="3"/>
      <c r="E27" s="19"/>
      <c r="F27" s="19"/>
      <c r="G27" s="19"/>
      <c r="H27" s="19"/>
    </row>
    <row r="28" spans="1:8" x14ac:dyDescent="0.25">
      <c r="A28" s="2">
        <v>18</v>
      </c>
      <c r="B28" s="3" t="s">
        <v>26</v>
      </c>
      <c r="C28" s="3">
        <f>A28*60</f>
        <v>1080</v>
      </c>
      <c r="D28" s="3"/>
      <c r="E28" s="19"/>
      <c r="F28" s="19"/>
      <c r="G28" s="19"/>
      <c r="H28" s="19"/>
    </row>
    <row r="29" spans="1:8" x14ac:dyDescent="0.25">
      <c r="A29" s="2">
        <v>60</v>
      </c>
      <c r="B29" s="3" t="s">
        <v>27</v>
      </c>
      <c r="C29" s="3">
        <f>A29*35</f>
        <v>2100</v>
      </c>
      <c r="D29" s="3"/>
      <c r="E29" s="19"/>
      <c r="F29" s="19"/>
      <c r="G29" s="19"/>
      <c r="H29" s="19"/>
    </row>
    <row r="30" spans="1:8" x14ac:dyDescent="0.25">
      <c r="A30" s="2">
        <v>60</v>
      </c>
      <c r="B30" s="3" t="s">
        <v>28</v>
      </c>
      <c r="C30" s="3">
        <f>A30*27</f>
        <v>1620</v>
      </c>
      <c r="D30" s="3"/>
      <c r="E30" s="19"/>
      <c r="F30" s="19"/>
      <c r="G30" s="19"/>
      <c r="H30" s="19"/>
    </row>
    <row r="31" spans="1:8" x14ac:dyDescent="0.25">
      <c r="A31" s="2">
        <v>60</v>
      </c>
      <c r="B31" s="3" t="s">
        <v>29</v>
      </c>
      <c r="C31" s="3">
        <f>A31*45</f>
        <v>2700</v>
      </c>
      <c r="D31" s="3"/>
      <c r="E31" s="19"/>
      <c r="F31" s="19"/>
      <c r="G31" s="19"/>
      <c r="H31" s="19"/>
    </row>
    <row r="32" spans="1:8" x14ac:dyDescent="0.25">
      <c r="A32" s="2">
        <v>36</v>
      </c>
      <c r="B32" s="3" t="s">
        <v>30</v>
      </c>
      <c r="C32" s="3">
        <f>A32*36.5</f>
        <v>1314</v>
      </c>
      <c r="D32" s="3"/>
      <c r="E32" s="19"/>
      <c r="F32" s="19"/>
      <c r="G32" s="19"/>
      <c r="H32" s="19"/>
    </row>
    <row r="33" spans="1:8" x14ac:dyDescent="0.25">
      <c r="A33" s="2">
        <v>48</v>
      </c>
      <c r="B33" s="3" t="s">
        <v>31</v>
      </c>
      <c r="C33" s="3">
        <f>A33*30</f>
        <v>1440</v>
      </c>
      <c r="D33" s="3"/>
      <c r="E33" s="19"/>
      <c r="F33" s="19"/>
      <c r="G33" s="19"/>
      <c r="H33" s="19"/>
    </row>
    <row r="34" spans="1:8" x14ac:dyDescent="0.25">
      <c r="A34" s="2">
        <v>24</v>
      </c>
      <c r="B34" s="3" t="s">
        <v>32</v>
      </c>
      <c r="C34" s="3">
        <f>A34*92</f>
        <v>2208</v>
      </c>
      <c r="D34" s="3"/>
      <c r="E34" s="19"/>
      <c r="F34" s="19"/>
      <c r="G34" s="19"/>
      <c r="H34" s="19"/>
    </row>
    <row r="35" spans="1:8" x14ac:dyDescent="0.25">
      <c r="A35" s="2">
        <v>24</v>
      </c>
      <c r="B35" s="3" t="s">
        <v>34</v>
      </c>
      <c r="C35" s="3">
        <f>A35*72</f>
        <v>1728</v>
      </c>
      <c r="D35" s="3"/>
      <c r="E35" s="19"/>
      <c r="F35" s="19"/>
      <c r="G35" s="19"/>
      <c r="H35" s="19"/>
    </row>
    <row r="36" spans="1:8" ht="15.75" thickBot="1" x14ac:dyDescent="0.3">
      <c r="A36" s="2">
        <v>80</v>
      </c>
      <c r="B36" s="3" t="s">
        <v>33</v>
      </c>
      <c r="C36" s="9">
        <f>A36*120</f>
        <v>9600</v>
      </c>
      <c r="D36" s="3">
        <f>C18+C19+C20+C21+C22+C23+C24+C25+C26+C27+C28+C29+C30+C31+C32+C33+C34+C35+C36</f>
        <v>83700</v>
      </c>
      <c r="E36" s="19"/>
      <c r="F36" s="19"/>
      <c r="G36" s="19"/>
      <c r="H36" s="19"/>
    </row>
    <row r="37" spans="1:8" x14ac:dyDescent="0.25">
      <c r="A37" s="2"/>
      <c r="B37" s="8" t="s">
        <v>35</v>
      </c>
      <c r="C37" s="48"/>
      <c r="D37" s="3"/>
      <c r="E37" s="19"/>
      <c r="F37" s="19"/>
      <c r="G37" s="19"/>
      <c r="H37" s="19"/>
    </row>
    <row r="38" spans="1:8" x14ac:dyDescent="0.25">
      <c r="A38" s="2"/>
      <c r="B38" s="8" t="s">
        <v>36</v>
      </c>
      <c r="C38" s="3"/>
      <c r="D38" s="3"/>
      <c r="E38" s="19"/>
      <c r="F38" s="19"/>
      <c r="G38" s="19"/>
      <c r="H38" s="19"/>
    </row>
    <row r="39" spans="1:8" x14ac:dyDescent="0.25">
      <c r="A39" s="2">
        <v>1</v>
      </c>
      <c r="B39" s="3" t="s">
        <v>38</v>
      </c>
      <c r="C39" s="3"/>
      <c r="D39" s="3"/>
      <c r="E39" s="19"/>
      <c r="F39" s="19"/>
      <c r="G39" s="19"/>
      <c r="H39" s="19"/>
    </row>
    <row r="40" spans="1:8" x14ac:dyDescent="0.25">
      <c r="A40" s="2"/>
      <c r="B40" s="3" t="s">
        <v>37</v>
      </c>
      <c r="C40" s="3"/>
      <c r="D40" s="3"/>
      <c r="E40" s="19"/>
      <c r="F40" s="19"/>
      <c r="G40" s="19"/>
      <c r="H40" s="19"/>
    </row>
    <row r="41" spans="1:8" x14ac:dyDescent="0.25">
      <c r="A41" s="2"/>
      <c r="B41" s="3" t="s">
        <v>39</v>
      </c>
      <c r="C41" s="3"/>
      <c r="D41" s="3">
        <v>150000</v>
      </c>
      <c r="E41" s="19"/>
      <c r="F41" s="19"/>
      <c r="G41" s="19"/>
      <c r="H41" s="19"/>
    </row>
    <row r="42" spans="1:8" x14ac:dyDescent="0.25">
      <c r="A42" s="2"/>
      <c r="B42" s="8" t="s">
        <v>40</v>
      </c>
      <c r="C42" s="3"/>
      <c r="D42" s="3"/>
      <c r="E42" s="19"/>
      <c r="F42" s="19"/>
      <c r="G42" s="19"/>
      <c r="H42" s="19"/>
    </row>
    <row r="43" spans="1:8" x14ac:dyDescent="0.25">
      <c r="A43" s="2">
        <v>2</v>
      </c>
      <c r="B43" s="3" t="s">
        <v>41</v>
      </c>
      <c r="C43" s="3">
        <f>A43*800</f>
        <v>1600</v>
      </c>
      <c r="D43" s="3"/>
      <c r="E43" s="19"/>
      <c r="F43" s="19"/>
      <c r="G43" s="19"/>
      <c r="H43" s="19"/>
    </row>
    <row r="44" spans="1:8" x14ac:dyDescent="0.25">
      <c r="A44" s="2">
        <v>3</v>
      </c>
      <c r="B44" s="3" t="s">
        <v>42</v>
      </c>
      <c r="C44" s="3">
        <f>A44*1100</f>
        <v>3300</v>
      </c>
      <c r="D44" s="3"/>
      <c r="E44" s="19"/>
      <c r="F44" s="19"/>
      <c r="G44" s="19"/>
      <c r="H44" s="19"/>
    </row>
    <row r="45" spans="1:8" x14ac:dyDescent="0.25">
      <c r="A45" s="2">
        <v>1</v>
      </c>
      <c r="B45" s="3" t="s">
        <v>43</v>
      </c>
      <c r="C45" s="3">
        <v>3000</v>
      </c>
      <c r="D45" s="3"/>
      <c r="E45" s="19"/>
      <c r="F45" s="19"/>
      <c r="G45" s="19"/>
      <c r="H45" s="19"/>
    </row>
    <row r="46" spans="1:8" x14ac:dyDescent="0.25">
      <c r="A46" s="2">
        <v>1</v>
      </c>
      <c r="B46" s="3" t="s">
        <v>44</v>
      </c>
      <c r="C46" s="3">
        <v>1300</v>
      </c>
      <c r="D46" s="3"/>
      <c r="E46" s="19"/>
      <c r="F46" s="19"/>
      <c r="G46" s="19"/>
      <c r="H46" s="19"/>
    </row>
    <row r="47" spans="1:8" x14ac:dyDescent="0.25">
      <c r="A47" s="2">
        <v>2</v>
      </c>
      <c r="B47" s="3" t="s">
        <v>45</v>
      </c>
      <c r="C47" s="3">
        <f>A47*100</f>
        <v>200</v>
      </c>
      <c r="D47" s="3"/>
      <c r="E47" s="19"/>
      <c r="F47" s="19"/>
      <c r="G47" s="19"/>
      <c r="H47" s="19"/>
    </row>
    <row r="48" spans="1:8" ht="15.75" thickBot="1" x14ac:dyDescent="0.3">
      <c r="A48" s="2">
        <v>1</v>
      </c>
      <c r="B48" s="3" t="s">
        <v>46</v>
      </c>
      <c r="C48" s="9">
        <v>1500</v>
      </c>
      <c r="D48" s="3">
        <f>C43+C44+C45+C46+C47+C48</f>
        <v>10900</v>
      </c>
      <c r="E48" s="19"/>
      <c r="F48" s="19"/>
      <c r="G48" s="19"/>
      <c r="H48" s="19"/>
    </row>
    <row r="49" spans="1:8" x14ac:dyDescent="0.25">
      <c r="A49" s="2"/>
      <c r="B49" s="8" t="s">
        <v>47</v>
      </c>
      <c r="C49" s="48"/>
      <c r="D49" s="3"/>
      <c r="E49" s="19"/>
      <c r="F49" s="19"/>
      <c r="G49" s="19"/>
      <c r="H49" s="19"/>
    </row>
    <row r="50" spans="1:8" x14ac:dyDescent="0.25">
      <c r="A50" s="2">
        <v>6</v>
      </c>
      <c r="B50" s="3" t="s">
        <v>48</v>
      </c>
      <c r="C50" s="3">
        <f>A50*40</f>
        <v>240</v>
      </c>
      <c r="D50" s="3"/>
      <c r="E50" s="19"/>
      <c r="F50" s="19"/>
      <c r="G50" s="19"/>
      <c r="H50" s="19"/>
    </row>
    <row r="51" spans="1:8" x14ac:dyDescent="0.25">
      <c r="A51" s="2">
        <v>1</v>
      </c>
      <c r="B51" s="3" t="s">
        <v>49</v>
      </c>
      <c r="C51" s="3">
        <v>200</v>
      </c>
      <c r="D51" s="3"/>
      <c r="E51" s="19"/>
      <c r="F51" s="19"/>
      <c r="G51" s="19"/>
      <c r="H51" s="19"/>
    </row>
    <row r="52" spans="1:8" x14ac:dyDescent="0.25">
      <c r="A52" s="2">
        <v>1</v>
      </c>
      <c r="B52" s="3" t="s">
        <v>50</v>
      </c>
      <c r="C52" s="3">
        <v>60</v>
      </c>
      <c r="D52" s="3"/>
      <c r="E52" s="19"/>
      <c r="F52" s="19"/>
      <c r="G52" s="19"/>
      <c r="H52" s="19"/>
    </row>
    <row r="53" spans="1:8" ht="15.75" thickBot="1" x14ac:dyDescent="0.3">
      <c r="A53" s="2">
        <v>1</v>
      </c>
      <c r="B53" s="3" t="s">
        <v>51</v>
      </c>
      <c r="C53" s="9">
        <v>500</v>
      </c>
      <c r="D53" s="9">
        <f>C50+C51+C52+C53</f>
        <v>1000</v>
      </c>
      <c r="E53" s="19"/>
      <c r="F53" s="19"/>
      <c r="G53" s="19"/>
      <c r="H53" s="19"/>
    </row>
    <row r="54" spans="1:8" ht="15.75" thickBot="1" x14ac:dyDescent="0.3">
      <c r="A54" s="2"/>
      <c r="B54" s="3" t="s">
        <v>52</v>
      </c>
      <c r="C54" s="48"/>
      <c r="D54" s="50">
        <f>D7+D9+D11+D14+D16+D36+D41+D48+D53</f>
        <v>319140.8</v>
      </c>
      <c r="E54" s="19"/>
      <c r="F54" s="19"/>
      <c r="G54" s="19"/>
      <c r="H54" s="19"/>
    </row>
    <row r="55" spans="1:8" ht="15.75" thickTop="1" x14ac:dyDescent="0.25">
      <c r="A55" s="2"/>
      <c r="B55" s="8" t="s">
        <v>53</v>
      </c>
      <c r="C55" s="3"/>
      <c r="D55" s="49"/>
      <c r="E55" s="19"/>
      <c r="F55" s="19"/>
      <c r="G55" s="19"/>
      <c r="H55" s="19"/>
    </row>
    <row r="56" spans="1:8" x14ac:dyDescent="0.25">
      <c r="A56" s="2"/>
      <c r="B56" s="8" t="s">
        <v>1</v>
      </c>
      <c r="C56" s="3"/>
      <c r="D56" s="3"/>
      <c r="E56" s="19"/>
      <c r="F56" s="19"/>
      <c r="G56" s="19"/>
      <c r="H56" s="19"/>
    </row>
    <row r="57" spans="1:8" x14ac:dyDescent="0.25">
      <c r="A57" s="2"/>
      <c r="B57" s="8" t="s">
        <v>54</v>
      </c>
      <c r="C57" s="3"/>
      <c r="D57" s="3"/>
      <c r="E57" s="19"/>
      <c r="F57" s="19"/>
      <c r="G57" s="19"/>
      <c r="H57" s="19"/>
    </row>
    <row r="58" spans="1:8" ht="15.75" thickBot="1" x14ac:dyDescent="0.3">
      <c r="A58" s="2"/>
      <c r="B58" s="3" t="s">
        <v>55</v>
      </c>
      <c r="C58" s="3"/>
      <c r="D58" s="9">
        <v>5000</v>
      </c>
      <c r="E58" s="19"/>
      <c r="F58" s="19"/>
      <c r="G58" s="19"/>
      <c r="H58" s="19"/>
    </row>
    <row r="59" spans="1:8" ht="15.75" thickBot="1" x14ac:dyDescent="0.3">
      <c r="A59" s="4"/>
      <c r="B59" s="11" t="s">
        <v>56</v>
      </c>
      <c r="C59" s="10"/>
      <c r="D59" s="12">
        <v>5000</v>
      </c>
      <c r="E59" s="23"/>
      <c r="F59" s="23"/>
      <c r="G59" s="23"/>
      <c r="H59" s="23"/>
    </row>
    <row r="60" spans="1:8" ht="15.75" thickTop="1" x14ac:dyDescent="0.25">
      <c r="A60" s="5"/>
      <c r="B60" s="5"/>
      <c r="C60" s="5"/>
      <c r="D60" s="5"/>
      <c r="E60" s="6"/>
      <c r="F60" s="6"/>
      <c r="G60" s="6"/>
      <c r="H60" s="6"/>
    </row>
  </sheetData>
  <mergeCells count="7">
    <mergeCell ref="G21:H21"/>
    <mergeCell ref="G22:H22"/>
    <mergeCell ref="A1:D1"/>
    <mergeCell ref="A2:D2"/>
    <mergeCell ref="E1:H1"/>
    <mergeCell ref="E2:H2"/>
    <mergeCell ref="G20:H20"/>
  </mergeCells>
  <pageMargins left="0.70866141732283472" right="0.70866141732283472" top="0.74803149606299213" bottom="0.74803149606299213" header="0.31496062992125984" footer="0.31496062992125984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0034</dc:creator>
  <cp:lastModifiedBy>0034</cp:lastModifiedBy>
  <cp:lastPrinted>2021-05-14T17:55:41Z</cp:lastPrinted>
  <dcterms:created xsi:type="dcterms:W3CDTF">2021-05-14T17:03:40Z</dcterms:created>
  <dcterms:modified xsi:type="dcterms:W3CDTF">2021-05-26T18:11:14Z</dcterms:modified>
</cp:coreProperties>
</file>