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246\Documents\Excel\ejercicios de 3r Bloque\"/>
    </mc:Choice>
  </mc:AlternateContent>
  <xr:revisionPtr revIDLastSave="0" documentId="13_ncr:1_{A79EF696-3DFC-45E1-94B5-5DDA1735522A}" xr6:coauthVersionLast="45" xr6:coauthVersionMax="45" xr10:uidLastSave="{00000000-0000-0000-0000-000000000000}"/>
  <bookViews>
    <workbookView xWindow="-120" yWindow="-120" windowWidth="20730" windowHeight="11160" activeTab="1" xr2:uid="{6679ED22-3879-4B18-9CD4-6FE0E53C31DF}"/>
  </bookViews>
  <sheets>
    <sheet name="Hoja1" sheetId="1" r:id="rId1"/>
    <sheet name="Hoja2" sheetId="2" r:id="rId2"/>
    <sheet name="Hoja3" sheetId="3" r:id="rId3"/>
    <sheet name="Hoja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2" l="1"/>
  <c r="I62" i="2"/>
  <c r="H62" i="2"/>
  <c r="G62" i="2"/>
  <c r="F62" i="2"/>
  <c r="E62" i="2"/>
  <c r="D62" i="2"/>
  <c r="C62" i="2"/>
  <c r="L53" i="2"/>
  <c r="K62" i="2"/>
  <c r="H56" i="2"/>
  <c r="I57" i="2"/>
  <c r="I55" i="2"/>
  <c r="I54" i="2"/>
  <c r="I52" i="2"/>
  <c r="I51" i="2"/>
  <c r="I50" i="2"/>
  <c r="L49" i="2"/>
  <c r="L48" i="2"/>
  <c r="L47" i="2"/>
  <c r="G46" i="2"/>
  <c r="I46" i="2"/>
  <c r="I45" i="2"/>
  <c r="I44" i="2"/>
  <c r="I43" i="2"/>
  <c r="I42" i="2"/>
  <c r="I41" i="2"/>
  <c r="L40" i="2"/>
  <c r="L39" i="2"/>
  <c r="K38" i="2"/>
  <c r="I37" i="2"/>
  <c r="I36" i="2"/>
  <c r="I35" i="2"/>
  <c r="I34" i="2"/>
  <c r="I31" i="2"/>
  <c r="K33" i="2"/>
  <c r="K32" i="2"/>
  <c r="J30" i="2"/>
  <c r="L29" i="2"/>
  <c r="J28" i="2"/>
  <c r="I27" i="2"/>
  <c r="I26" i="2"/>
  <c r="I25" i="2"/>
  <c r="I24" i="2"/>
  <c r="K23" i="2"/>
  <c r="J22" i="2"/>
  <c r="J21" i="2"/>
  <c r="I20" i="2"/>
  <c r="J19" i="2"/>
  <c r="I18" i="2"/>
  <c r="I17" i="2"/>
  <c r="K16" i="2"/>
  <c r="L14" i="2"/>
  <c r="I13" i="2"/>
  <c r="I12" i="2"/>
  <c r="K11" i="2"/>
  <c r="K10" i="2"/>
  <c r="L9" i="2"/>
  <c r="L8" i="2"/>
  <c r="K7" i="2"/>
  <c r="K6" i="2"/>
  <c r="K5" i="2"/>
  <c r="K4" i="2"/>
  <c r="K3" i="2"/>
  <c r="I7" i="2"/>
  <c r="G57" i="2"/>
  <c r="G55" i="2"/>
  <c r="G54" i="2"/>
  <c r="H53" i="2"/>
  <c r="G52" i="2"/>
  <c r="G51" i="2"/>
  <c r="G50" i="2"/>
  <c r="H49" i="2"/>
  <c r="H48" i="2"/>
  <c r="H47" i="2"/>
  <c r="G45" i="2"/>
  <c r="G43" i="2"/>
  <c r="G44" i="2"/>
  <c r="G42" i="2"/>
  <c r="G41" i="2"/>
  <c r="H40" i="2"/>
  <c r="H39" i="2"/>
  <c r="G38" i="2"/>
  <c r="E51" i="4"/>
  <c r="E49" i="4"/>
  <c r="E48" i="4"/>
  <c r="D46" i="4"/>
  <c r="E43" i="4"/>
  <c r="E42" i="4"/>
  <c r="D42" i="4"/>
  <c r="D29" i="4"/>
  <c r="D15" i="4"/>
  <c r="E6" i="4"/>
  <c r="L56" i="2" l="1"/>
  <c r="L62" i="2" s="1"/>
  <c r="E39" i="3"/>
  <c r="E38" i="3"/>
  <c r="D36" i="3"/>
  <c r="E34" i="3"/>
  <c r="E31" i="3"/>
  <c r="E24" i="3"/>
  <c r="E23" i="3"/>
  <c r="D23" i="3"/>
  <c r="D21" i="3"/>
  <c r="D19" i="3"/>
  <c r="D17" i="3"/>
  <c r="D15" i="3"/>
  <c r="E12" i="3"/>
  <c r="D9" i="3"/>
  <c r="D45" i="1"/>
  <c r="C45" i="1"/>
  <c r="D41" i="1"/>
  <c r="C41" i="1"/>
  <c r="D37" i="1"/>
  <c r="C37" i="1"/>
  <c r="C33" i="1"/>
  <c r="D33" i="1"/>
  <c r="C29" i="1"/>
  <c r="D29" i="1"/>
  <c r="C25" i="1"/>
  <c r="D25" i="1"/>
  <c r="D16" i="1"/>
  <c r="C16" i="1"/>
</calcChain>
</file>

<file path=xl/sharedStrings.xml><?xml version="1.0" encoding="utf-8"?>
<sst xmlns="http://schemas.openxmlformats.org/spreadsheetml/2006/main" count="233" uniqueCount="203">
  <si>
    <t xml:space="preserve">Partidas de ajustes </t>
  </si>
  <si>
    <t>P#</t>
  </si>
  <si>
    <t xml:space="preserve">Dep.Equipo de computación ventas </t>
  </si>
  <si>
    <t>Dep. Equipo de computación Admón</t>
  </si>
  <si>
    <t xml:space="preserve">Dep. Mobiliario y equipo ventas </t>
  </si>
  <si>
    <t>Dep. Mobiliario y equipo Admón</t>
  </si>
  <si>
    <t>Dep. Inmuebles Ventas</t>
  </si>
  <si>
    <t>Dep.Inmuebles Admón</t>
  </si>
  <si>
    <t xml:space="preserve">     A:Dep ada Equipo de Computación</t>
  </si>
  <si>
    <t>v/33.33% S/Q13,000.00</t>
  </si>
  <si>
    <t xml:space="preserve">      A:Dep ada Mobiliario y Equipo </t>
  </si>
  <si>
    <t>v/20% S/Q8,400 y 20% s/Q2000 /12*4</t>
  </si>
  <si>
    <t xml:space="preserve">      A:Dep ada Inmuebles </t>
  </si>
  <si>
    <t>v/Q93000 *70% y 5%</t>
  </si>
  <si>
    <t>v/Depreciación de ley del ejercicio</t>
  </si>
  <si>
    <t>p#</t>
  </si>
  <si>
    <t>Amort gastos de organización admón</t>
  </si>
  <si>
    <t xml:space="preserve">Amort programas informaticos ventas </t>
  </si>
  <si>
    <t xml:space="preserve">Amort programas informaticos Admón </t>
  </si>
  <si>
    <t xml:space="preserve">        A: Amortización ada Gastos de organización</t>
  </si>
  <si>
    <t>v/20% s/Q8,320</t>
  </si>
  <si>
    <t xml:space="preserve">         A: Amortización ada progra as informaticos </t>
  </si>
  <si>
    <t>v/20% s/Q6,000</t>
  </si>
  <si>
    <t xml:space="preserve">V/Amortizaciones de ley del ejercicio </t>
  </si>
  <si>
    <t xml:space="preserve">Intereses Gastos </t>
  </si>
  <si>
    <t xml:space="preserve">    A:Cuentas por pagar </t>
  </si>
  <si>
    <t xml:space="preserve">v/24% s/Q15.600 en 1 trimestre </t>
  </si>
  <si>
    <t xml:space="preserve">Impuestos y contribuciones </t>
  </si>
  <si>
    <t xml:space="preserve">v/9 por millar S/Q93600 de IUS 2 trimestre </t>
  </si>
  <si>
    <t xml:space="preserve">Cuentas Incobrables </t>
  </si>
  <si>
    <t xml:space="preserve">      A: Reserva para cuentas incobrables </t>
  </si>
  <si>
    <t xml:space="preserve">v/3% s/Q15,392 de clientes y doc. Por cobrar </t>
  </si>
  <si>
    <t xml:space="preserve">Iva por por pagar </t>
  </si>
  <si>
    <t xml:space="preserve">     A: Iva por cobrar </t>
  </si>
  <si>
    <t xml:space="preserve">v/regulaciones de la cuenta iva </t>
  </si>
  <si>
    <t xml:space="preserve">Material de empaque consumido </t>
  </si>
  <si>
    <t xml:space="preserve">      A:Material de empaque</t>
  </si>
  <si>
    <t>v/consumo durante el ejercicio</t>
  </si>
  <si>
    <t>Activo</t>
  </si>
  <si>
    <t>Corriente</t>
  </si>
  <si>
    <t>Caja</t>
  </si>
  <si>
    <t>Bancos</t>
  </si>
  <si>
    <t>Clientes</t>
  </si>
  <si>
    <t xml:space="preserve">Documentos por Cobrar </t>
  </si>
  <si>
    <t xml:space="preserve">Reserva para cuenta incobrables </t>
  </si>
  <si>
    <t xml:space="preserve">Anticipo sobre compras </t>
  </si>
  <si>
    <t xml:space="preserve">Mercaderias </t>
  </si>
  <si>
    <t xml:space="preserve">Material de Empaque </t>
  </si>
  <si>
    <t>No corriente</t>
  </si>
  <si>
    <t>Equipo de Computación</t>
  </si>
  <si>
    <t>Depreciación ada Equipo de computación</t>
  </si>
  <si>
    <t xml:space="preserve">Mobiliario y Equipo </t>
  </si>
  <si>
    <t>Depreciación ada Mobiliario y Equipo</t>
  </si>
  <si>
    <t>Inmuebles</t>
  </si>
  <si>
    <t xml:space="preserve">Depreciación ada Inmuebles </t>
  </si>
  <si>
    <t xml:space="preserve">Gastos de constitución </t>
  </si>
  <si>
    <t xml:space="preserve">Amortización ada Gastos de Constitución </t>
  </si>
  <si>
    <t xml:space="preserve">Programas Informaticos </t>
  </si>
  <si>
    <t xml:space="preserve">Amortización ada Programas Informaticos </t>
  </si>
  <si>
    <t xml:space="preserve">Suma del Activo </t>
  </si>
  <si>
    <t xml:space="preserve">Pasivo </t>
  </si>
  <si>
    <t xml:space="preserve">Corriente </t>
  </si>
  <si>
    <t xml:space="preserve">Proveedores </t>
  </si>
  <si>
    <t xml:space="preserve">Documentos por pagar </t>
  </si>
  <si>
    <t xml:space="preserve">Iva por Pagar </t>
  </si>
  <si>
    <t xml:space="preserve">Cuenta por pagar </t>
  </si>
  <si>
    <t xml:space="preserve">ISR por pagar </t>
  </si>
  <si>
    <t xml:space="preserve">No corriente </t>
  </si>
  <si>
    <t>Hipotecas L.P.</t>
  </si>
  <si>
    <t xml:space="preserve">Suma del Pasivo </t>
  </si>
  <si>
    <t>Patrimonio Neto</t>
  </si>
  <si>
    <t xml:space="preserve">Alvaro de Capital </t>
  </si>
  <si>
    <t xml:space="preserve">Rivera de Capital </t>
  </si>
  <si>
    <t xml:space="preserve">Reserva legal </t>
  </si>
  <si>
    <t xml:space="preserve">Utilidades retenidas </t>
  </si>
  <si>
    <t>Suma del Pasivo y patrimoinio Neto.</t>
  </si>
  <si>
    <t xml:space="preserve">El infrascrito Perito Contador, registrado ante la </t>
  </si>
  <si>
    <t>SAT con el Nit: 89234560 Certifico: Que el presente</t>
  </si>
  <si>
    <t>balance general de librería la estrella presenta la</t>
  </si>
  <si>
    <t>empresa de acuerdo con principios de contabili-</t>
  </si>
  <si>
    <t>dad generalmente aceptados</t>
  </si>
  <si>
    <t>Coatepeque, Mayo 12 de 2020</t>
  </si>
  <si>
    <t xml:space="preserve">Doyli Nahomi Ixmata </t>
  </si>
  <si>
    <t>Contador</t>
  </si>
  <si>
    <t>Jorge Alvarado</t>
  </si>
  <si>
    <t>Gerente</t>
  </si>
  <si>
    <t xml:space="preserve">                                     LIBRERÍA "La Estrella"</t>
  </si>
  <si>
    <t xml:space="preserve">                                           Balance General al 31 de Diciembre de 2020</t>
  </si>
  <si>
    <t>LIBRERÍA "LA ESTRELLA"</t>
  </si>
  <si>
    <t>Estado de Resultados del ejercicio contable :01/01/20 AL 31/12/20</t>
  </si>
  <si>
    <t xml:space="preserve">Ingresos </t>
  </si>
  <si>
    <t xml:space="preserve">Ventas Brutas </t>
  </si>
  <si>
    <t xml:space="preserve">Rebajas y Devoluciones sobre Ventas </t>
  </si>
  <si>
    <t xml:space="preserve">Ventas Netas </t>
  </si>
  <si>
    <t xml:space="preserve">Costo de Ventas </t>
  </si>
  <si>
    <t>Mercaderias Inventario No.01</t>
  </si>
  <si>
    <t xml:space="preserve">Compras </t>
  </si>
  <si>
    <t xml:space="preserve">Gatos sobre compras </t>
  </si>
  <si>
    <t xml:space="preserve">Compras Brutas </t>
  </si>
  <si>
    <t xml:space="preserve">Rebajas y devoluciones sobre compras </t>
  </si>
  <si>
    <t xml:space="preserve">Descuento sobre compras </t>
  </si>
  <si>
    <t xml:space="preserve">Compras Netas </t>
  </si>
  <si>
    <t>Mercaderias Inventario No.02</t>
  </si>
  <si>
    <t xml:space="preserve">Mercaderias Disponible </t>
  </si>
  <si>
    <t xml:space="preserve">Ganancia Bruta en ventas </t>
  </si>
  <si>
    <t xml:space="preserve">Gastos de operación </t>
  </si>
  <si>
    <t>Gastos de Distribución</t>
  </si>
  <si>
    <t xml:space="preserve">Sueldo de Ventas </t>
  </si>
  <si>
    <t xml:space="preserve">Publicidad Pagada </t>
  </si>
  <si>
    <t xml:space="preserve">Cuota IGSS ventas </t>
  </si>
  <si>
    <t xml:space="preserve">Gastos Generales Ventas </t>
  </si>
  <si>
    <t xml:space="preserve">Bonificacion Incentivo Ventas </t>
  </si>
  <si>
    <t xml:space="preserve">Depreciacion Equipo de Computacion Ventas </t>
  </si>
  <si>
    <t xml:space="preserve">Depreciacion Mobiliario y Equipo Ventas </t>
  </si>
  <si>
    <t xml:space="preserve">Depreciacion Inmuebles ventas </t>
  </si>
  <si>
    <t xml:space="preserve">Amortización Programas Informaticos Ventas </t>
  </si>
  <si>
    <t xml:space="preserve">Material De Empaque consumido </t>
  </si>
  <si>
    <t>Gastos de Administración</t>
  </si>
  <si>
    <t xml:space="preserve">Sueldos Admón </t>
  </si>
  <si>
    <t xml:space="preserve">Cuota IGSS admon </t>
  </si>
  <si>
    <t xml:space="preserve">Papeleria y utiles consumido </t>
  </si>
  <si>
    <t xml:space="preserve">Gastos Generales Admon </t>
  </si>
  <si>
    <t xml:space="preserve">Bonificacion Incentivo Admon </t>
  </si>
  <si>
    <t xml:space="preserve">DepreciaciónEquipo de computacion admon </t>
  </si>
  <si>
    <t xml:space="preserve">Depreciación Mobiliario Y Equipo Admón </t>
  </si>
  <si>
    <t>Depreciación Inmuebles Admón</t>
  </si>
  <si>
    <t>Amortizacion gastos de Constitución</t>
  </si>
  <si>
    <t>Amortizacion Programas Informaticos Admón</t>
  </si>
  <si>
    <t xml:space="preserve">Impuestos y Contribuciones </t>
  </si>
  <si>
    <t xml:space="preserve">Otros Ingresos Y Gastos </t>
  </si>
  <si>
    <t xml:space="preserve">Comisiones producto </t>
  </si>
  <si>
    <t xml:space="preserve">Intereses Producto </t>
  </si>
  <si>
    <t xml:space="preserve">Gastos </t>
  </si>
  <si>
    <t>Ganancia Antes del ISR</t>
  </si>
  <si>
    <t xml:space="preserve">Impues sobre la renta </t>
  </si>
  <si>
    <t>Ganancia despues del ISR.</t>
  </si>
  <si>
    <t xml:space="preserve">El insfrascrito Perito Contador, Registrado ante la </t>
  </si>
  <si>
    <t xml:space="preserve">SAT con el Nit:67854321 Certifica: Qué el presente </t>
  </si>
  <si>
    <t xml:space="preserve">estado de resultados del almacen La Estrella </t>
  </si>
  <si>
    <t xml:space="preserve">presenta razonablemente la situación Financiera </t>
  </si>
  <si>
    <t>de la empresa de acuerdo con principios de conta-</t>
  </si>
  <si>
    <t>bilidad generalmente aceptados.</t>
  </si>
  <si>
    <t xml:space="preserve">Contador </t>
  </si>
  <si>
    <t xml:space="preserve">Jorge alvarado </t>
  </si>
  <si>
    <t>Debe</t>
  </si>
  <si>
    <t xml:space="preserve">Haber </t>
  </si>
  <si>
    <t xml:space="preserve">Debe </t>
  </si>
  <si>
    <t>Haber</t>
  </si>
  <si>
    <t xml:space="preserve">Perdia </t>
  </si>
  <si>
    <t>Ganancia</t>
  </si>
  <si>
    <t xml:space="preserve">Activo </t>
  </si>
  <si>
    <t>Pasivo</t>
  </si>
  <si>
    <t>Cuentas</t>
  </si>
  <si>
    <t>No</t>
  </si>
  <si>
    <t xml:space="preserve">Banco Continental </t>
  </si>
  <si>
    <t>Hipotecas L.P</t>
  </si>
  <si>
    <t xml:space="preserve">Inmuebles </t>
  </si>
  <si>
    <t xml:space="preserve">Sueldos de Ventas </t>
  </si>
  <si>
    <t xml:space="preserve">Cuota IGSS Admon </t>
  </si>
  <si>
    <t xml:space="preserve">Anticipos sobre Compras </t>
  </si>
  <si>
    <t>Alvarado cuenta Capital 50%</t>
  </si>
  <si>
    <t>Rivera Cuenta Capital 50%</t>
  </si>
  <si>
    <t xml:space="preserve">Depre Equipo de Compuración Admon </t>
  </si>
  <si>
    <t xml:space="preserve">Depre Equipo de Computación Ventas </t>
  </si>
  <si>
    <t xml:space="preserve">Depre Mobiliario y Equipo Ventas </t>
  </si>
  <si>
    <t xml:space="preserve">Depre Mobiliario Y Equipo Admon </t>
  </si>
  <si>
    <t xml:space="preserve">Depre Inmuebles Ventas </t>
  </si>
  <si>
    <t xml:space="preserve">Depre Inmuebles Admon </t>
  </si>
  <si>
    <t xml:space="preserve">Depre ada Equipo de Computación </t>
  </si>
  <si>
    <t xml:space="preserve">Depre ada Mobiliario y Equipo </t>
  </si>
  <si>
    <t xml:space="preserve">Depre ada Inmuebles </t>
  </si>
  <si>
    <t>Amort Programas Informaticos Ventas</t>
  </si>
  <si>
    <t xml:space="preserve">Amort Programas Informaticos Admon </t>
  </si>
  <si>
    <t xml:space="preserve">Impuesto y Contribuciones </t>
  </si>
  <si>
    <t xml:space="preserve">Cuentas por pagar </t>
  </si>
  <si>
    <t xml:space="preserve">Reserva para cuentas Incobrables </t>
  </si>
  <si>
    <t xml:space="preserve">Material de empaque Consumido </t>
  </si>
  <si>
    <t xml:space="preserve">Perdidas y Ganancias </t>
  </si>
  <si>
    <t xml:space="preserve">ISR. Por Pagar </t>
  </si>
  <si>
    <t xml:space="preserve">Reserva Legal </t>
  </si>
  <si>
    <t xml:space="preserve">Utilidades Retenidas </t>
  </si>
  <si>
    <t xml:space="preserve">Sumas Iguales </t>
  </si>
  <si>
    <t>Gastos de Constitución</t>
  </si>
  <si>
    <t xml:space="preserve">Clientes </t>
  </si>
  <si>
    <t>Compras</t>
  </si>
  <si>
    <t>Gastos sobre compras</t>
  </si>
  <si>
    <t xml:space="preserve">Documentos por Pagar </t>
  </si>
  <si>
    <t xml:space="preserve">Iva por Cobrar </t>
  </si>
  <si>
    <t>Sueldos de Admon</t>
  </si>
  <si>
    <t>Ventas</t>
  </si>
  <si>
    <t xml:space="preserve">Rebajas y dev sobre Ventas </t>
  </si>
  <si>
    <t xml:space="preserve">Descuento sobre Compras </t>
  </si>
  <si>
    <t>Material de empaque</t>
  </si>
  <si>
    <t>Cuota IGSS Ventas</t>
  </si>
  <si>
    <t xml:space="preserve">Comisiones Producto </t>
  </si>
  <si>
    <t xml:space="preserve">I.V.A por pagar </t>
  </si>
  <si>
    <t>Rebajas y dev sobre Compras</t>
  </si>
  <si>
    <t xml:space="preserve">Amort Gastos de Constitución </t>
  </si>
  <si>
    <t>Balance de Saldos</t>
  </si>
  <si>
    <t>Ajustes</t>
  </si>
  <si>
    <t>Saldos Ajustados</t>
  </si>
  <si>
    <t>Resultados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</si>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</sst>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Q-100A]* #,##0.00_-;\-[$Q-100A]* #,##0.00_-;_-[$Q-100A]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rgb="FF0070C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thin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thin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double">
        <color rgb="FFFF0000"/>
      </bottom>
      <diagonal/>
    </border>
    <border>
      <left style="double">
        <color rgb="FFFF0000"/>
      </left>
      <right/>
      <top style="thin">
        <color rgb="FF0070C0"/>
      </top>
      <bottom style="thin">
        <color rgb="FF0070C0"/>
      </bottom>
      <diagonal/>
    </border>
    <border>
      <left/>
      <right style="double">
        <color rgb="FFFF0000"/>
      </right>
      <top style="thin">
        <color rgb="FF0070C0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 style="medium">
        <color auto="1"/>
      </bottom>
      <diagonal/>
    </border>
    <border>
      <left style="double">
        <color rgb="FFFF0000"/>
      </left>
      <right style="double">
        <color rgb="FFFF0000"/>
      </right>
      <top style="medium">
        <color auto="1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0070C0"/>
      </top>
      <bottom/>
      <diagonal/>
    </border>
    <border>
      <left style="double">
        <color rgb="FFFF0000"/>
      </left>
      <right style="double">
        <color rgb="FFFF0000"/>
      </right>
      <top style="medium">
        <color auto="1"/>
      </top>
      <bottom style="thin">
        <color rgb="FF0070C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0" fillId="0" borderId="0" xfId="0" applyBorder="1"/>
    <xf numFmtId="164" fontId="0" fillId="0" borderId="10" xfId="0" applyNumberFormat="1" applyBorder="1"/>
    <xf numFmtId="164" fontId="0" fillId="0" borderId="5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12" xfId="0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0" fillId="0" borderId="14" xfId="0" applyBorder="1"/>
    <xf numFmtId="0" fontId="0" fillId="0" borderId="6" xfId="0" applyFill="1" applyBorder="1"/>
    <xf numFmtId="164" fontId="0" fillId="0" borderId="19" xfId="0" applyNumberFormat="1" applyFill="1" applyBorder="1"/>
    <xf numFmtId="164" fontId="0" fillId="0" borderId="19" xfId="0" applyNumberFormat="1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F0433-CA2B-4560-8A2A-E3F7736D544C}">
  <dimension ref="A1:D60"/>
  <sheetViews>
    <sheetView topLeftCell="B1" workbookViewId="0">
      <selection activeCell="K46" sqref="K46"/>
    </sheetView>
  </sheetViews>
  <sheetFormatPr baseColWidth="10" defaultRowHeight="15" x14ac:dyDescent="0.25"/>
  <cols>
    <col min="1" max="1" width="6.28515625" customWidth="1"/>
    <col min="2" max="2" width="49.42578125" customWidth="1"/>
    <col min="3" max="3" width="19.85546875" customWidth="1"/>
    <col min="4" max="4" width="19.42578125" customWidth="1"/>
  </cols>
  <sheetData>
    <row r="1" spans="1:4" ht="45" customHeight="1" x14ac:dyDescent="0.25">
      <c r="A1" s="17" t="s">
        <v>0</v>
      </c>
      <c r="B1" s="17"/>
      <c r="C1" s="17"/>
      <c r="D1" s="17"/>
    </row>
    <row r="2" spans="1:4" ht="17.25" customHeight="1" thickBot="1" x14ac:dyDescent="0.3">
      <c r="A2" s="18"/>
      <c r="B2" s="18"/>
      <c r="C2" s="18"/>
      <c r="D2" s="18"/>
    </row>
    <row r="3" spans="1:4" ht="15.75" thickTop="1" x14ac:dyDescent="0.25">
      <c r="A3" s="1" t="s">
        <v>1</v>
      </c>
      <c r="B3" s="29">
        <v>31</v>
      </c>
      <c r="C3" s="4"/>
      <c r="D3" s="4"/>
    </row>
    <row r="4" spans="1:4" x14ac:dyDescent="0.25">
      <c r="A4" s="2"/>
      <c r="B4" s="5" t="s">
        <v>2</v>
      </c>
      <c r="C4" s="7">
        <v>1299.8699999999999</v>
      </c>
      <c r="D4" s="7"/>
    </row>
    <row r="5" spans="1:4" x14ac:dyDescent="0.25">
      <c r="A5" s="2"/>
      <c r="B5" s="5" t="s">
        <v>3</v>
      </c>
      <c r="C5" s="7">
        <v>3033.03</v>
      </c>
      <c r="D5" s="7"/>
    </row>
    <row r="6" spans="1:4" x14ac:dyDescent="0.25">
      <c r="A6" s="2"/>
      <c r="B6" s="5" t="s">
        <v>4</v>
      </c>
      <c r="C6" s="7">
        <v>1269.33</v>
      </c>
      <c r="D6" s="7"/>
    </row>
    <row r="7" spans="1:4" x14ac:dyDescent="0.25">
      <c r="A7" s="2"/>
      <c r="B7" s="5" t="s">
        <v>5</v>
      </c>
      <c r="C7" s="7">
        <v>544</v>
      </c>
      <c r="D7" s="7"/>
    </row>
    <row r="8" spans="1:4" x14ac:dyDescent="0.25">
      <c r="A8" s="2"/>
      <c r="B8" s="5" t="s">
        <v>6</v>
      </c>
      <c r="C8" s="7">
        <v>2457</v>
      </c>
      <c r="D8" s="7"/>
    </row>
    <row r="9" spans="1:4" x14ac:dyDescent="0.25">
      <c r="A9" s="2"/>
      <c r="B9" s="5" t="s">
        <v>7</v>
      </c>
      <c r="C9" s="7">
        <v>819</v>
      </c>
      <c r="D9" s="7"/>
    </row>
    <row r="10" spans="1:4" x14ac:dyDescent="0.25">
      <c r="A10" s="2"/>
      <c r="B10" s="5" t="s">
        <v>8</v>
      </c>
      <c r="C10" s="7"/>
      <c r="D10" s="7">
        <v>4332.8999999999996</v>
      </c>
    </row>
    <row r="11" spans="1:4" x14ac:dyDescent="0.25">
      <c r="A11" s="2"/>
      <c r="B11" s="5" t="s">
        <v>9</v>
      </c>
      <c r="C11" s="7"/>
      <c r="D11" s="7"/>
    </row>
    <row r="12" spans="1:4" x14ac:dyDescent="0.25">
      <c r="A12" s="2"/>
      <c r="B12" s="5" t="s">
        <v>10</v>
      </c>
      <c r="C12" s="7"/>
      <c r="D12" s="7">
        <v>1813.33</v>
      </c>
    </row>
    <row r="13" spans="1:4" x14ac:dyDescent="0.25">
      <c r="A13" s="2"/>
      <c r="B13" s="5" t="s">
        <v>11</v>
      </c>
      <c r="C13" s="7"/>
      <c r="D13" s="7"/>
    </row>
    <row r="14" spans="1:4" x14ac:dyDescent="0.25">
      <c r="A14" s="2"/>
      <c r="B14" s="5" t="s">
        <v>12</v>
      </c>
      <c r="C14" s="7"/>
      <c r="D14" s="7">
        <v>3276</v>
      </c>
    </row>
    <row r="15" spans="1:4" ht="15.75" thickBot="1" x14ac:dyDescent="0.3">
      <c r="A15" s="2"/>
      <c r="B15" s="5" t="s">
        <v>13</v>
      </c>
      <c r="C15" s="23"/>
      <c r="D15" s="23"/>
    </row>
    <row r="16" spans="1:4" ht="15.75" thickBot="1" x14ac:dyDescent="0.3">
      <c r="A16" s="2"/>
      <c r="B16" s="5" t="s">
        <v>14</v>
      </c>
      <c r="C16" s="24">
        <f>SUM(C4:C15)</f>
        <v>9422.23</v>
      </c>
      <c r="D16" s="24">
        <f>D10+D12+D14</f>
        <v>9422.23</v>
      </c>
    </row>
    <row r="17" spans="1:4" ht="15.75" thickTop="1" x14ac:dyDescent="0.25">
      <c r="A17" s="2" t="s">
        <v>15</v>
      </c>
      <c r="B17" s="11">
        <v>31</v>
      </c>
      <c r="C17" s="15"/>
      <c r="D17" s="15"/>
    </row>
    <row r="18" spans="1:4" x14ac:dyDescent="0.25">
      <c r="A18" s="2"/>
      <c r="B18" s="5" t="s">
        <v>16</v>
      </c>
      <c r="C18" s="7">
        <v>1664</v>
      </c>
      <c r="D18" s="7"/>
    </row>
    <row r="19" spans="1:4" x14ac:dyDescent="0.25">
      <c r="A19" s="2"/>
      <c r="B19" s="5" t="s">
        <v>17</v>
      </c>
      <c r="C19" s="7">
        <v>360</v>
      </c>
      <c r="D19" s="7"/>
    </row>
    <row r="20" spans="1:4" x14ac:dyDescent="0.25">
      <c r="A20" s="2"/>
      <c r="B20" s="5" t="s">
        <v>18</v>
      </c>
      <c r="C20" s="7">
        <v>840</v>
      </c>
      <c r="D20" s="7"/>
    </row>
    <row r="21" spans="1:4" x14ac:dyDescent="0.25">
      <c r="A21" s="2"/>
      <c r="B21" s="5" t="s">
        <v>19</v>
      </c>
      <c r="C21" s="7"/>
      <c r="D21" s="7">
        <v>1664</v>
      </c>
    </row>
    <row r="22" spans="1:4" x14ac:dyDescent="0.25">
      <c r="A22" s="2"/>
      <c r="B22" s="5" t="s">
        <v>20</v>
      </c>
      <c r="C22" s="7"/>
      <c r="D22" s="7"/>
    </row>
    <row r="23" spans="1:4" x14ac:dyDescent="0.25">
      <c r="A23" s="2"/>
      <c r="B23" s="5" t="s">
        <v>21</v>
      </c>
      <c r="C23" s="7"/>
      <c r="D23" s="7">
        <v>1200</v>
      </c>
    </row>
    <row r="24" spans="1:4" ht="15.75" thickBot="1" x14ac:dyDescent="0.3">
      <c r="A24" s="2"/>
      <c r="B24" s="5" t="s">
        <v>22</v>
      </c>
      <c r="C24" s="23"/>
      <c r="D24" s="25"/>
    </row>
    <row r="25" spans="1:4" ht="15.75" thickBot="1" x14ac:dyDescent="0.3">
      <c r="A25" s="2"/>
      <c r="B25" s="5" t="s">
        <v>23</v>
      </c>
      <c r="C25" s="24">
        <f>C18+C19+C20</f>
        <v>2864</v>
      </c>
      <c r="D25" s="24">
        <f>D21+D23</f>
        <v>2864</v>
      </c>
    </row>
    <row r="26" spans="1:4" ht="15.75" thickTop="1" x14ac:dyDescent="0.25">
      <c r="A26" s="2" t="s">
        <v>1</v>
      </c>
      <c r="B26" s="11">
        <v>31</v>
      </c>
      <c r="C26" s="15"/>
      <c r="D26" s="15"/>
    </row>
    <row r="27" spans="1:4" x14ac:dyDescent="0.25">
      <c r="A27" s="2"/>
      <c r="B27" s="5" t="s">
        <v>24</v>
      </c>
      <c r="C27" s="26">
        <v>936</v>
      </c>
      <c r="D27" s="26"/>
    </row>
    <row r="28" spans="1:4" ht="15.75" thickBot="1" x14ac:dyDescent="0.3">
      <c r="A28" s="2"/>
      <c r="B28" s="5" t="s">
        <v>25</v>
      </c>
      <c r="C28" s="23"/>
      <c r="D28" s="23">
        <v>936</v>
      </c>
    </row>
    <row r="29" spans="1:4" ht="15.75" thickBot="1" x14ac:dyDescent="0.3">
      <c r="A29" s="2"/>
      <c r="B29" s="5" t="s">
        <v>26</v>
      </c>
      <c r="C29" s="28">
        <f>C27</f>
        <v>936</v>
      </c>
      <c r="D29" s="28">
        <f>D28</f>
        <v>936</v>
      </c>
    </row>
    <row r="30" spans="1:4" ht="15.75" thickTop="1" x14ac:dyDescent="0.25">
      <c r="A30" s="2" t="s">
        <v>1</v>
      </c>
      <c r="B30" s="11">
        <v>31</v>
      </c>
      <c r="C30" s="15"/>
      <c r="D30" s="15"/>
    </row>
    <row r="31" spans="1:4" x14ac:dyDescent="0.25">
      <c r="A31" s="2"/>
      <c r="B31" s="5" t="s">
        <v>27</v>
      </c>
      <c r="C31" s="7">
        <v>421.2</v>
      </c>
      <c r="D31" s="7"/>
    </row>
    <row r="32" spans="1:4" ht="15.75" thickBot="1" x14ac:dyDescent="0.3">
      <c r="A32" s="2"/>
      <c r="B32" s="5" t="s">
        <v>25</v>
      </c>
      <c r="C32" s="23"/>
      <c r="D32" s="23">
        <v>421.2</v>
      </c>
    </row>
    <row r="33" spans="1:4" ht="15.75" thickBot="1" x14ac:dyDescent="0.3">
      <c r="A33" s="2"/>
      <c r="B33" s="5" t="s">
        <v>28</v>
      </c>
      <c r="C33" s="24">
        <f>C31</f>
        <v>421.2</v>
      </c>
      <c r="D33" s="24">
        <f>D32</f>
        <v>421.2</v>
      </c>
    </row>
    <row r="34" spans="1:4" ht="15.75" thickTop="1" x14ac:dyDescent="0.25">
      <c r="A34" s="2" t="s">
        <v>15</v>
      </c>
      <c r="B34" s="11">
        <v>31</v>
      </c>
      <c r="C34" s="15"/>
      <c r="D34" s="15"/>
    </row>
    <row r="35" spans="1:4" x14ac:dyDescent="0.25">
      <c r="A35" s="2"/>
      <c r="B35" s="5" t="s">
        <v>29</v>
      </c>
      <c r="C35" s="7">
        <v>461.76</v>
      </c>
      <c r="D35" s="7"/>
    </row>
    <row r="36" spans="1:4" ht="15.75" thickBot="1" x14ac:dyDescent="0.3">
      <c r="A36" s="2"/>
      <c r="B36" s="5" t="s">
        <v>30</v>
      </c>
      <c r="C36" s="23"/>
      <c r="D36" s="23">
        <v>461.76</v>
      </c>
    </row>
    <row r="37" spans="1:4" ht="15.75" thickBot="1" x14ac:dyDescent="0.3">
      <c r="A37" s="2"/>
      <c r="B37" s="5" t="s">
        <v>31</v>
      </c>
      <c r="C37" s="24">
        <f>C35</f>
        <v>461.76</v>
      </c>
      <c r="D37" s="24">
        <f>D36</f>
        <v>461.76</v>
      </c>
    </row>
    <row r="38" spans="1:4" ht="15.75" thickTop="1" x14ac:dyDescent="0.25">
      <c r="A38" s="2" t="s">
        <v>15</v>
      </c>
      <c r="B38" s="11">
        <v>31</v>
      </c>
      <c r="C38" s="15"/>
      <c r="D38" s="15"/>
    </row>
    <row r="39" spans="1:4" x14ac:dyDescent="0.25">
      <c r="A39" s="2"/>
      <c r="B39" s="5" t="s">
        <v>32</v>
      </c>
      <c r="C39" s="7">
        <v>2080</v>
      </c>
      <c r="D39" s="7"/>
    </row>
    <row r="40" spans="1:4" ht="15.75" thickBot="1" x14ac:dyDescent="0.3">
      <c r="A40" s="2"/>
      <c r="B40" s="5" t="s">
        <v>33</v>
      </c>
      <c r="C40" s="23"/>
      <c r="D40" s="23">
        <v>2080</v>
      </c>
    </row>
    <row r="41" spans="1:4" ht="15.75" thickBot="1" x14ac:dyDescent="0.3">
      <c r="A41" s="2"/>
      <c r="B41" s="5" t="s">
        <v>34</v>
      </c>
      <c r="C41" s="24">
        <f>C39</f>
        <v>2080</v>
      </c>
      <c r="D41" s="24">
        <f>D40</f>
        <v>2080</v>
      </c>
    </row>
    <row r="42" spans="1:4" ht="15.75" thickTop="1" x14ac:dyDescent="0.25">
      <c r="A42" s="2" t="s">
        <v>15</v>
      </c>
      <c r="B42" s="11">
        <v>31</v>
      </c>
      <c r="C42" s="15"/>
      <c r="D42" s="15"/>
    </row>
    <row r="43" spans="1:4" x14ac:dyDescent="0.25">
      <c r="A43" s="2"/>
      <c r="B43" s="5" t="s">
        <v>35</v>
      </c>
      <c r="C43" s="7">
        <v>4300</v>
      </c>
      <c r="D43" s="7"/>
    </row>
    <row r="44" spans="1:4" ht="15.75" thickBot="1" x14ac:dyDescent="0.3">
      <c r="A44" s="2"/>
      <c r="B44" s="5" t="s">
        <v>36</v>
      </c>
      <c r="C44" s="23"/>
      <c r="D44" s="23">
        <v>4300</v>
      </c>
    </row>
    <row r="45" spans="1:4" ht="15.75" thickBot="1" x14ac:dyDescent="0.3">
      <c r="A45" s="2"/>
      <c r="B45" s="5" t="s">
        <v>37</v>
      </c>
      <c r="C45" s="24">
        <f>C43</f>
        <v>4300</v>
      </c>
      <c r="D45" s="24">
        <f>D44</f>
        <v>4300</v>
      </c>
    </row>
    <row r="46" spans="1:4" ht="15.75" thickTop="1" x14ac:dyDescent="0.25">
      <c r="A46" s="2"/>
      <c r="B46" s="5"/>
      <c r="C46" s="15"/>
      <c r="D46" s="15"/>
    </row>
    <row r="47" spans="1:4" x14ac:dyDescent="0.25">
      <c r="A47" s="2"/>
      <c r="B47" s="5"/>
      <c r="C47" s="7"/>
      <c r="D47" s="7"/>
    </row>
    <row r="48" spans="1:4" x14ac:dyDescent="0.25">
      <c r="A48" s="2"/>
      <c r="B48" s="5"/>
      <c r="C48" s="7"/>
      <c r="D48" s="7"/>
    </row>
    <row r="49" spans="1:4" x14ac:dyDescent="0.25">
      <c r="A49" s="2"/>
      <c r="B49" s="5"/>
      <c r="C49" s="7"/>
      <c r="D49" s="7"/>
    </row>
    <row r="50" spans="1:4" x14ac:dyDescent="0.25">
      <c r="A50" s="2"/>
      <c r="B50" s="5"/>
      <c r="C50" s="7"/>
      <c r="D50" s="7"/>
    </row>
    <row r="51" spans="1:4" x14ac:dyDescent="0.25">
      <c r="A51" s="2"/>
      <c r="B51" s="5"/>
      <c r="C51" s="7"/>
      <c r="D51" s="7"/>
    </row>
    <row r="52" spans="1:4" x14ac:dyDescent="0.25">
      <c r="A52" s="2"/>
      <c r="B52" s="5"/>
      <c r="C52" s="7"/>
      <c r="D52" s="7"/>
    </row>
    <row r="53" spans="1:4" x14ac:dyDescent="0.25">
      <c r="A53" s="2"/>
      <c r="B53" s="5"/>
      <c r="C53" s="7"/>
      <c r="D53" s="7"/>
    </row>
    <row r="54" spans="1:4" x14ac:dyDescent="0.25">
      <c r="A54" s="2"/>
      <c r="B54" s="5"/>
      <c r="C54" s="7"/>
      <c r="D54" s="7"/>
    </row>
    <row r="55" spans="1:4" x14ac:dyDescent="0.25">
      <c r="A55" s="2"/>
      <c r="B55" s="5"/>
      <c r="C55" s="7"/>
      <c r="D55" s="7"/>
    </row>
    <row r="56" spans="1:4" x14ac:dyDescent="0.25">
      <c r="A56" s="2"/>
      <c r="B56" s="5"/>
      <c r="C56" s="7"/>
      <c r="D56" s="7"/>
    </row>
    <row r="57" spans="1:4" x14ac:dyDescent="0.25">
      <c r="A57" s="2"/>
      <c r="B57" s="5"/>
      <c r="C57" s="7"/>
      <c r="D57" s="7"/>
    </row>
    <row r="58" spans="1:4" x14ac:dyDescent="0.25">
      <c r="A58" s="2"/>
      <c r="B58" s="5"/>
      <c r="C58" s="7"/>
      <c r="D58" s="7"/>
    </row>
    <row r="59" spans="1:4" ht="15.75" thickBot="1" x14ac:dyDescent="0.3">
      <c r="A59" s="3"/>
      <c r="B59" s="6"/>
      <c r="C59" s="8"/>
      <c r="D59" s="8"/>
    </row>
    <row r="60" spans="1:4" ht="15.75" thickTop="1" x14ac:dyDescent="0.25"/>
  </sheetData>
  <mergeCells count="2">
    <mergeCell ref="A1:D1"/>
    <mergeCell ref="A2:D2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5F6C-6743-4456-B8ED-2C8C7676E6A8}">
  <dimension ref="A1:L66"/>
  <sheetViews>
    <sheetView tabSelected="1" zoomScale="59" zoomScaleNormal="59" workbookViewId="0">
      <selection activeCell="N13" sqref="N13"/>
    </sheetView>
  </sheetViews>
  <sheetFormatPr baseColWidth="10" defaultRowHeight="15" x14ac:dyDescent="0.25"/>
  <cols>
    <col min="1" max="1" width="10.140625" customWidth="1"/>
    <col min="2" max="2" width="40.85546875" customWidth="1"/>
    <col min="3" max="3" width="22.140625" customWidth="1"/>
    <col min="4" max="4" width="23.28515625" customWidth="1"/>
    <col min="5" max="5" width="23.140625" customWidth="1"/>
    <col min="6" max="6" width="22.7109375" customWidth="1"/>
    <col min="7" max="7" width="24" customWidth="1"/>
    <col min="8" max="8" width="26.42578125" customWidth="1"/>
    <col min="9" max="9" width="22.85546875" customWidth="1"/>
    <col min="10" max="10" width="21.5703125" customWidth="1"/>
    <col min="11" max="11" width="23.7109375" customWidth="1"/>
    <col min="12" max="12" width="23" customWidth="1"/>
  </cols>
  <sheetData>
    <row r="1" spans="1:12" ht="33" customHeight="1" x14ac:dyDescent="0.25">
      <c r="A1" s="31"/>
      <c r="B1" s="31"/>
      <c r="C1" s="38" t="s">
        <v>198</v>
      </c>
      <c r="D1" s="38"/>
      <c r="E1" s="38" t="s">
        <v>199</v>
      </c>
      <c r="F1" s="38"/>
      <c r="G1" s="38" t="s">
        <v>200</v>
      </c>
      <c r="H1" s="38"/>
      <c r="I1" s="38" t="s">
        <v>201</v>
      </c>
      <c r="J1" s="38"/>
      <c r="K1" s="39" t="s">
        <v>202</v>
      </c>
      <c r="L1" s="39"/>
    </row>
    <row r="2" spans="1:12" ht="15.75" thickBot="1" x14ac:dyDescent="0.3">
      <c r="A2" s="32" t="s">
        <v>153</v>
      </c>
      <c r="B2" s="33" t="s">
        <v>152</v>
      </c>
      <c r="C2" s="33" t="s">
        <v>144</v>
      </c>
      <c r="D2" s="33" t="s">
        <v>145</v>
      </c>
      <c r="E2" s="33" t="s">
        <v>146</v>
      </c>
      <c r="F2" s="33" t="s">
        <v>147</v>
      </c>
      <c r="G2" s="33" t="s">
        <v>144</v>
      </c>
      <c r="H2" s="33" t="s">
        <v>145</v>
      </c>
      <c r="I2" s="33" t="s">
        <v>148</v>
      </c>
      <c r="J2" s="33" t="s">
        <v>149</v>
      </c>
      <c r="K2" s="33" t="s">
        <v>150</v>
      </c>
      <c r="L2" s="33" t="s">
        <v>151</v>
      </c>
    </row>
    <row r="3" spans="1:12" ht="15.75" thickTop="1" x14ac:dyDescent="0.25">
      <c r="A3" s="4"/>
      <c r="B3" s="4" t="s">
        <v>40</v>
      </c>
      <c r="C3" s="16">
        <v>20400</v>
      </c>
      <c r="D3" s="16"/>
      <c r="E3" s="16"/>
      <c r="F3" s="16"/>
      <c r="G3" s="16">
        <v>20400</v>
      </c>
      <c r="H3" s="16"/>
      <c r="I3" s="16"/>
      <c r="J3" s="16"/>
      <c r="K3" s="15">
        <f>G3</f>
        <v>20400</v>
      </c>
      <c r="L3" s="15"/>
    </row>
    <row r="4" spans="1:12" x14ac:dyDescent="0.25">
      <c r="A4" s="5"/>
      <c r="B4" s="5" t="s">
        <v>154</v>
      </c>
      <c r="C4" s="7">
        <v>20800</v>
      </c>
      <c r="D4" s="7"/>
      <c r="E4" s="7"/>
      <c r="F4" s="7"/>
      <c r="G4" s="7">
        <v>20800</v>
      </c>
      <c r="H4" s="7"/>
      <c r="I4" s="7"/>
      <c r="J4" s="7"/>
      <c r="K4" s="7">
        <f>G4</f>
        <v>20800</v>
      </c>
      <c r="L4" s="7"/>
    </row>
    <row r="5" spans="1:12" x14ac:dyDescent="0.25">
      <c r="A5" s="5"/>
      <c r="B5" s="5" t="s">
        <v>49</v>
      </c>
      <c r="C5" s="7">
        <v>13000</v>
      </c>
      <c r="D5" s="7"/>
      <c r="E5" s="7"/>
      <c r="F5" s="7"/>
      <c r="G5" s="7">
        <v>13000</v>
      </c>
      <c r="H5" s="7"/>
      <c r="I5" s="7"/>
      <c r="J5" s="7"/>
      <c r="K5" s="7">
        <f>G5</f>
        <v>13000</v>
      </c>
      <c r="L5" s="7"/>
    </row>
    <row r="6" spans="1:12" x14ac:dyDescent="0.25">
      <c r="A6" s="5"/>
      <c r="B6" s="5" t="s">
        <v>51</v>
      </c>
      <c r="C6" s="7">
        <v>10400</v>
      </c>
      <c r="D6" s="7"/>
      <c r="E6" s="7"/>
      <c r="F6" s="7"/>
      <c r="G6" s="7">
        <v>10400</v>
      </c>
      <c r="H6" s="7"/>
      <c r="I6" s="7"/>
      <c r="J6" s="7"/>
      <c r="K6" s="7">
        <f>G6</f>
        <v>10400</v>
      </c>
      <c r="L6" s="7"/>
    </row>
    <row r="7" spans="1:12" x14ac:dyDescent="0.25">
      <c r="A7" s="5"/>
      <c r="B7" s="5" t="s">
        <v>46</v>
      </c>
      <c r="C7" s="7">
        <v>33300</v>
      </c>
      <c r="D7" s="7"/>
      <c r="E7" s="7"/>
      <c r="F7" s="7"/>
      <c r="G7" s="7">
        <v>33300</v>
      </c>
      <c r="H7" s="7"/>
      <c r="I7" s="7">
        <f>G7</f>
        <v>33300</v>
      </c>
      <c r="J7" s="7">
        <v>37000</v>
      </c>
      <c r="K7" s="7">
        <f>J7</f>
        <v>37000</v>
      </c>
      <c r="L7" s="7"/>
    </row>
    <row r="8" spans="1:12" x14ac:dyDescent="0.25">
      <c r="A8" s="5"/>
      <c r="B8" s="5" t="s">
        <v>62</v>
      </c>
      <c r="C8" s="7"/>
      <c r="D8" s="7">
        <v>10400</v>
      </c>
      <c r="E8" s="7"/>
      <c r="F8" s="7"/>
      <c r="G8" s="7"/>
      <c r="H8" s="7">
        <v>10400</v>
      </c>
      <c r="I8" s="7"/>
      <c r="J8" s="7"/>
      <c r="K8" s="7"/>
      <c r="L8" s="7">
        <f>H8</f>
        <v>10400</v>
      </c>
    </row>
    <row r="9" spans="1:12" x14ac:dyDescent="0.25">
      <c r="A9" s="5"/>
      <c r="B9" s="5" t="s">
        <v>155</v>
      </c>
      <c r="C9" s="7"/>
      <c r="D9" s="7">
        <v>15600</v>
      </c>
      <c r="E9" s="7"/>
      <c r="F9" s="7"/>
      <c r="G9" s="7"/>
      <c r="H9" s="7">
        <v>15600</v>
      </c>
      <c r="I9" s="7"/>
      <c r="J9" s="7"/>
      <c r="K9" s="7"/>
      <c r="L9" s="7">
        <f>H9</f>
        <v>15600</v>
      </c>
    </row>
    <row r="10" spans="1:12" x14ac:dyDescent="0.25">
      <c r="A10" s="5"/>
      <c r="B10" s="5" t="s">
        <v>182</v>
      </c>
      <c r="C10" s="7">
        <v>8320</v>
      </c>
      <c r="D10" s="7"/>
      <c r="E10" s="7"/>
      <c r="F10" s="7">
        <v>1664</v>
      </c>
      <c r="G10" s="7">
        <v>6656</v>
      </c>
      <c r="H10" s="7"/>
      <c r="I10" s="7"/>
      <c r="J10" s="7"/>
      <c r="K10" s="7">
        <f>G10</f>
        <v>6656</v>
      </c>
      <c r="L10" s="7"/>
    </row>
    <row r="11" spans="1:12" ht="15" customHeight="1" x14ac:dyDescent="0.25">
      <c r="A11" s="5"/>
      <c r="B11" s="5" t="s">
        <v>183</v>
      </c>
      <c r="C11" s="7">
        <v>10400</v>
      </c>
      <c r="D11" s="7"/>
      <c r="E11" s="7"/>
      <c r="F11" s="7"/>
      <c r="G11" s="7">
        <v>10400</v>
      </c>
      <c r="H11" s="7"/>
      <c r="I11" s="7"/>
      <c r="J11" s="7"/>
      <c r="K11" s="7">
        <f>G11</f>
        <v>10400</v>
      </c>
      <c r="L11" s="7"/>
    </row>
    <row r="12" spans="1:12" x14ac:dyDescent="0.25">
      <c r="A12" s="5"/>
      <c r="B12" s="5" t="s">
        <v>184</v>
      </c>
      <c r="C12" s="7">
        <v>54000</v>
      </c>
      <c r="D12" s="7"/>
      <c r="E12" s="7"/>
      <c r="F12" s="7"/>
      <c r="G12" s="7">
        <v>54000</v>
      </c>
      <c r="H12" s="7"/>
      <c r="I12" s="7">
        <f>G12</f>
        <v>54000</v>
      </c>
      <c r="J12" s="7"/>
      <c r="K12" s="7"/>
      <c r="L12" s="7"/>
    </row>
    <row r="13" spans="1:12" x14ac:dyDescent="0.25">
      <c r="A13" s="5"/>
      <c r="B13" s="5" t="s">
        <v>185</v>
      </c>
      <c r="C13" s="7">
        <v>4160</v>
      </c>
      <c r="D13" s="7"/>
      <c r="E13" s="7"/>
      <c r="F13" s="7"/>
      <c r="G13" s="7">
        <v>4160</v>
      </c>
      <c r="H13" s="7"/>
      <c r="I13" s="7">
        <f>G13</f>
        <v>4160</v>
      </c>
      <c r="J13" s="7"/>
      <c r="K13" s="7"/>
      <c r="L13" s="7"/>
    </row>
    <row r="14" spans="1:12" x14ac:dyDescent="0.25">
      <c r="A14" s="5"/>
      <c r="B14" s="5" t="s">
        <v>186</v>
      </c>
      <c r="C14" s="7"/>
      <c r="D14" s="7">
        <v>14560</v>
      </c>
      <c r="E14" s="7"/>
      <c r="F14" s="7"/>
      <c r="G14" s="7"/>
      <c r="H14" s="7">
        <v>14560</v>
      </c>
      <c r="I14" s="7"/>
      <c r="J14" s="7"/>
      <c r="K14" s="7"/>
      <c r="L14" s="7">
        <f>H14</f>
        <v>14560</v>
      </c>
    </row>
    <row r="15" spans="1:12" x14ac:dyDescent="0.25">
      <c r="A15" s="5"/>
      <c r="B15" s="5" t="s">
        <v>187</v>
      </c>
      <c r="C15" s="7">
        <v>2080</v>
      </c>
      <c r="D15" s="7"/>
      <c r="E15" s="7"/>
      <c r="F15" s="7">
        <v>2080</v>
      </c>
      <c r="G15" s="7"/>
      <c r="H15" s="7"/>
      <c r="I15" s="7"/>
      <c r="J15" s="7"/>
      <c r="K15" s="7"/>
      <c r="L15" s="7"/>
    </row>
    <row r="16" spans="1:12" x14ac:dyDescent="0.25">
      <c r="A16" s="5"/>
      <c r="B16" s="5" t="s">
        <v>156</v>
      </c>
      <c r="C16" s="7">
        <v>93600</v>
      </c>
      <c r="D16" s="7"/>
      <c r="E16" s="7"/>
      <c r="F16" s="7"/>
      <c r="G16" s="7">
        <v>93600</v>
      </c>
      <c r="H16" s="7"/>
      <c r="I16" s="7"/>
      <c r="J16" s="7"/>
      <c r="K16" s="7">
        <f>G16</f>
        <v>93600</v>
      </c>
      <c r="L16" s="7"/>
    </row>
    <row r="17" spans="1:12" x14ac:dyDescent="0.25">
      <c r="A17" s="5"/>
      <c r="B17" s="5" t="s">
        <v>157</v>
      </c>
      <c r="C17" s="7">
        <v>31200</v>
      </c>
      <c r="D17" s="7"/>
      <c r="E17" s="7"/>
      <c r="F17" s="7"/>
      <c r="G17" s="7">
        <v>31200</v>
      </c>
      <c r="H17" s="7"/>
      <c r="I17" s="7">
        <f>G17</f>
        <v>31200</v>
      </c>
      <c r="J17" s="7"/>
      <c r="K17" s="7"/>
      <c r="L17" s="7"/>
    </row>
    <row r="18" spans="1:12" x14ac:dyDescent="0.25">
      <c r="A18" s="5"/>
      <c r="B18" s="5" t="s">
        <v>188</v>
      </c>
      <c r="C18" s="7">
        <v>24960</v>
      </c>
      <c r="D18" s="7"/>
      <c r="E18" s="7"/>
      <c r="F18" s="7"/>
      <c r="G18" s="7">
        <v>24960</v>
      </c>
      <c r="H18" s="7"/>
      <c r="I18" s="7">
        <f>G18</f>
        <v>24960</v>
      </c>
      <c r="J18" s="7"/>
      <c r="K18" s="7"/>
      <c r="L18" s="7"/>
    </row>
    <row r="19" spans="1:12" x14ac:dyDescent="0.25">
      <c r="A19" s="5"/>
      <c r="B19" s="5" t="s">
        <v>189</v>
      </c>
      <c r="C19" s="7"/>
      <c r="D19" s="7">
        <v>228500</v>
      </c>
      <c r="E19" s="7"/>
      <c r="F19" s="7"/>
      <c r="G19" s="7"/>
      <c r="H19" s="7">
        <v>228500</v>
      </c>
      <c r="I19" s="7"/>
      <c r="J19" s="7">
        <f>H19</f>
        <v>228500</v>
      </c>
      <c r="K19" s="7"/>
      <c r="L19" s="7"/>
    </row>
    <row r="20" spans="1:12" x14ac:dyDescent="0.25">
      <c r="A20" s="5"/>
      <c r="B20" s="5" t="s">
        <v>190</v>
      </c>
      <c r="C20" s="7">
        <v>1664</v>
      </c>
      <c r="E20" s="7"/>
      <c r="F20" s="7"/>
      <c r="G20" s="7">
        <v>1664</v>
      </c>
      <c r="H20" s="7"/>
      <c r="I20" s="7">
        <f>G20</f>
        <v>1664</v>
      </c>
      <c r="J20" s="7"/>
      <c r="K20" s="7"/>
      <c r="L20" s="7"/>
    </row>
    <row r="21" spans="1:12" x14ac:dyDescent="0.25">
      <c r="A21" s="5"/>
      <c r="B21" s="5" t="s">
        <v>191</v>
      </c>
      <c r="D21" s="7">
        <v>2600</v>
      </c>
      <c r="E21" s="7"/>
      <c r="F21" s="7"/>
      <c r="G21" s="7"/>
      <c r="H21" s="7">
        <v>2600</v>
      </c>
      <c r="I21" s="7"/>
      <c r="J21" s="7">
        <f>H21</f>
        <v>2600</v>
      </c>
      <c r="K21" s="7"/>
      <c r="L21" s="7"/>
    </row>
    <row r="22" spans="1:12" x14ac:dyDescent="0.25">
      <c r="A22" s="5"/>
      <c r="B22" s="5" t="s">
        <v>196</v>
      </c>
      <c r="C22" s="7"/>
      <c r="D22" s="7">
        <v>3120</v>
      </c>
      <c r="E22" s="7"/>
      <c r="F22" s="7"/>
      <c r="G22" s="7"/>
      <c r="H22" s="7">
        <v>3120</v>
      </c>
      <c r="I22" s="7"/>
      <c r="J22" s="7">
        <f>H22</f>
        <v>3120</v>
      </c>
      <c r="K22" s="7"/>
      <c r="L22" s="7"/>
    </row>
    <row r="23" spans="1:12" x14ac:dyDescent="0.25">
      <c r="A23" s="5"/>
      <c r="B23" s="5" t="s">
        <v>192</v>
      </c>
      <c r="C23" s="7">
        <v>5200</v>
      </c>
      <c r="E23" s="7"/>
      <c r="F23" s="7">
        <v>4300</v>
      </c>
      <c r="G23" s="7">
        <v>900</v>
      </c>
      <c r="H23" s="7"/>
      <c r="I23" s="7"/>
      <c r="J23" s="7"/>
      <c r="K23" s="7">
        <f>G23</f>
        <v>900</v>
      </c>
      <c r="L23" s="7"/>
    </row>
    <row r="24" spans="1:12" x14ac:dyDescent="0.25">
      <c r="A24" s="5"/>
      <c r="B24" s="5" t="s">
        <v>108</v>
      </c>
      <c r="C24" s="7">
        <v>2600</v>
      </c>
      <c r="D24" s="5"/>
      <c r="E24" s="7"/>
      <c r="F24" s="7"/>
      <c r="G24" s="7">
        <v>2600</v>
      </c>
      <c r="H24" s="7"/>
      <c r="I24" s="7">
        <f>G24</f>
        <v>2600</v>
      </c>
      <c r="J24" s="7"/>
      <c r="K24" s="7"/>
      <c r="L24" s="7"/>
    </row>
    <row r="25" spans="1:12" x14ac:dyDescent="0.25">
      <c r="A25" s="5"/>
      <c r="B25" s="5" t="s">
        <v>24</v>
      </c>
      <c r="C25" s="7">
        <v>1560</v>
      </c>
      <c r="D25" s="7"/>
      <c r="E25" s="7">
        <v>936</v>
      </c>
      <c r="F25" s="7"/>
      <c r="G25" s="7">
        <v>2496</v>
      </c>
      <c r="H25" s="7"/>
      <c r="I25" s="7">
        <f>G25</f>
        <v>2496</v>
      </c>
      <c r="J25" s="7"/>
      <c r="K25" s="7"/>
      <c r="L25" s="7"/>
    </row>
    <row r="26" spans="1:12" x14ac:dyDescent="0.25">
      <c r="A26" s="5"/>
      <c r="B26" s="5" t="s">
        <v>193</v>
      </c>
      <c r="C26" s="7">
        <v>3120</v>
      </c>
      <c r="D26" s="7"/>
      <c r="E26" s="7"/>
      <c r="F26" s="7"/>
      <c r="G26" s="7">
        <v>3120</v>
      </c>
      <c r="H26" s="7"/>
      <c r="I26" s="7">
        <f>G26</f>
        <v>3120</v>
      </c>
      <c r="J26" s="7"/>
      <c r="K26" s="7"/>
      <c r="L26" s="7"/>
    </row>
    <row r="27" spans="1:12" x14ac:dyDescent="0.25">
      <c r="A27" s="5"/>
      <c r="B27" s="5" t="s">
        <v>158</v>
      </c>
      <c r="C27" s="7">
        <v>2912</v>
      </c>
      <c r="D27" s="7"/>
      <c r="E27" s="7"/>
      <c r="F27" s="7"/>
      <c r="G27" s="7">
        <v>2912</v>
      </c>
      <c r="H27" s="7"/>
      <c r="I27" s="7">
        <f>G27</f>
        <v>2912</v>
      </c>
      <c r="J27" s="7"/>
      <c r="K27" s="7"/>
      <c r="L27" s="7"/>
    </row>
    <row r="28" spans="1:12" x14ac:dyDescent="0.25">
      <c r="A28" s="5"/>
      <c r="B28" s="5" t="s">
        <v>194</v>
      </c>
      <c r="D28" s="7">
        <v>3120</v>
      </c>
      <c r="E28" s="7"/>
      <c r="F28" s="7"/>
      <c r="G28" s="7"/>
      <c r="H28" s="7">
        <v>3120</v>
      </c>
      <c r="I28" s="7"/>
      <c r="J28" s="7">
        <f>H28</f>
        <v>3120</v>
      </c>
      <c r="K28" s="7"/>
      <c r="L28" s="7"/>
    </row>
    <row r="29" spans="1:12" x14ac:dyDescent="0.25">
      <c r="A29" s="5"/>
      <c r="B29" s="5" t="s">
        <v>195</v>
      </c>
      <c r="C29" s="5"/>
      <c r="D29" s="7">
        <v>5200</v>
      </c>
      <c r="E29" s="7">
        <v>2080</v>
      </c>
      <c r="F29" s="7"/>
      <c r="G29" s="7"/>
      <c r="H29" s="7">
        <v>3120</v>
      </c>
      <c r="I29" s="7"/>
      <c r="J29" s="7"/>
      <c r="K29" s="7"/>
      <c r="L29" s="7">
        <f>H29</f>
        <v>3120</v>
      </c>
    </row>
    <row r="30" spans="1:12" x14ac:dyDescent="0.25">
      <c r="A30" s="5"/>
      <c r="B30" s="5" t="s">
        <v>131</v>
      </c>
      <c r="C30" s="7"/>
      <c r="D30" s="7">
        <v>3120</v>
      </c>
      <c r="E30" s="7"/>
      <c r="F30" s="7"/>
      <c r="G30" s="7"/>
      <c r="H30" s="7">
        <v>3120</v>
      </c>
      <c r="I30" s="7"/>
      <c r="J30" s="7">
        <f>H30</f>
        <v>3120</v>
      </c>
      <c r="K30" s="7"/>
      <c r="L30" s="7"/>
    </row>
    <row r="31" spans="1:12" x14ac:dyDescent="0.25">
      <c r="A31" s="5"/>
      <c r="B31" s="5" t="s">
        <v>120</v>
      </c>
      <c r="C31" s="7">
        <v>936</v>
      </c>
      <c r="E31" s="7"/>
      <c r="F31" s="7"/>
      <c r="G31" s="7">
        <v>936</v>
      </c>
      <c r="H31" s="7"/>
      <c r="I31" s="7">
        <f>G31</f>
        <v>936</v>
      </c>
      <c r="J31" s="7"/>
      <c r="K31" s="7"/>
      <c r="L31" s="7"/>
    </row>
    <row r="32" spans="1:12" x14ac:dyDescent="0.25">
      <c r="A32" s="5"/>
      <c r="B32" s="5" t="s">
        <v>43</v>
      </c>
      <c r="C32" s="7">
        <v>4992</v>
      </c>
      <c r="D32" s="7"/>
      <c r="E32" s="7"/>
      <c r="F32" s="7"/>
      <c r="G32" s="7">
        <v>4992</v>
      </c>
      <c r="H32" s="7"/>
      <c r="I32" s="7"/>
      <c r="J32" s="7"/>
      <c r="K32" s="7">
        <f>G32</f>
        <v>4992</v>
      </c>
      <c r="L32" s="7"/>
    </row>
    <row r="33" spans="1:12" x14ac:dyDescent="0.25">
      <c r="A33" s="5"/>
      <c r="B33" s="5" t="s">
        <v>159</v>
      </c>
      <c r="C33" s="7">
        <v>10400</v>
      </c>
      <c r="E33" s="7"/>
      <c r="F33" s="7"/>
      <c r="G33" s="7">
        <v>10400</v>
      </c>
      <c r="H33" s="7"/>
      <c r="I33" s="7"/>
      <c r="J33" s="7"/>
      <c r="K33" s="7">
        <f>G33</f>
        <v>10400</v>
      </c>
      <c r="L33" s="7"/>
    </row>
    <row r="34" spans="1:12" x14ac:dyDescent="0.25">
      <c r="A34" s="5"/>
      <c r="B34" s="5" t="s">
        <v>121</v>
      </c>
      <c r="C34" s="7">
        <v>1196</v>
      </c>
      <c r="D34" s="7"/>
      <c r="E34" s="7"/>
      <c r="F34" s="7"/>
      <c r="G34" s="7">
        <v>1196</v>
      </c>
      <c r="H34" s="7"/>
      <c r="I34" s="7">
        <f>G34</f>
        <v>1196</v>
      </c>
      <c r="J34" s="7"/>
      <c r="K34" s="7"/>
      <c r="L34" s="7"/>
    </row>
    <row r="35" spans="1:12" x14ac:dyDescent="0.25">
      <c r="A35" s="5"/>
      <c r="B35" s="5" t="s">
        <v>110</v>
      </c>
      <c r="C35" s="7">
        <v>1352</v>
      </c>
      <c r="D35" s="7"/>
      <c r="E35" s="7"/>
      <c r="F35" s="7"/>
      <c r="G35" s="7">
        <v>1352</v>
      </c>
      <c r="H35" s="7"/>
      <c r="I35" s="7">
        <f>G35</f>
        <v>1352</v>
      </c>
      <c r="J35" s="7"/>
      <c r="K35" s="7"/>
      <c r="L35" s="7"/>
    </row>
    <row r="36" spans="1:12" x14ac:dyDescent="0.25">
      <c r="A36" s="5"/>
      <c r="B36" s="5" t="s">
        <v>122</v>
      </c>
      <c r="C36" s="7">
        <v>2080</v>
      </c>
      <c r="D36" s="7"/>
      <c r="E36" s="7"/>
      <c r="F36" s="7"/>
      <c r="G36" s="7">
        <v>2080</v>
      </c>
      <c r="H36" s="7"/>
      <c r="I36" s="7">
        <f>G36</f>
        <v>2080</v>
      </c>
      <c r="J36" s="7"/>
      <c r="K36" s="7"/>
      <c r="L36" s="7"/>
    </row>
    <row r="37" spans="1:12" x14ac:dyDescent="0.25">
      <c r="A37" s="5"/>
      <c r="B37" s="5" t="s">
        <v>111</v>
      </c>
      <c r="C37" s="7">
        <v>2392</v>
      </c>
      <c r="D37" s="7"/>
      <c r="E37" s="7"/>
      <c r="F37" s="7"/>
      <c r="G37" s="7">
        <v>2392</v>
      </c>
      <c r="H37" s="7"/>
      <c r="I37" s="7">
        <f>G37</f>
        <v>2392</v>
      </c>
      <c r="J37" s="7"/>
      <c r="K37" s="7"/>
      <c r="L37" s="7"/>
    </row>
    <row r="38" spans="1:12" x14ac:dyDescent="0.25">
      <c r="A38" s="5"/>
      <c r="B38" s="5" t="s">
        <v>57</v>
      </c>
      <c r="C38" s="36">
        <v>6000</v>
      </c>
      <c r="D38" s="7"/>
      <c r="E38" s="7"/>
      <c r="F38" s="7">
        <v>1200</v>
      </c>
      <c r="G38" s="7">
        <f>C38-F38</f>
        <v>4800</v>
      </c>
      <c r="H38" s="7"/>
      <c r="I38" s="7"/>
      <c r="J38" s="7"/>
      <c r="K38" s="7">
        <f>G38</f>
        <v>4800</v>
      </c>
      <c r="L38" s="7"/>
    </row>
    <row r="39" spans="1:12" x14ac:dyDescent="0.25">
      <c r="A39" s="5"/>
      <c r="B39" s="5" t="s">
        <v>160</v>
      </c>
      <c r="C39" s="5"/>
      <c r="D39" s="7">
        <v>43402</v>
      </c>
      <c r="E39" s="7"/>
      <c r="F39" s="7"/>
      <c r="G39" s="7"/>
      <c r="H39" s="7">
        <f>D39</f>
        <v>43402</v>
      </c>
      <c r="I39" s="7"/>
      <c r="J39" s="7"/>
      <c r="K39" s="7"/>
      <c r="L39" s="7">
        <f>H39</f>
        <v>43402</v>
      </c>
    </row>
    <row r="40" spans="1:12" x14ac:dyDescent="0.25">
      <c r="A40" s="5"/>
      <c r="B40" s="5" t="s">
        <v>161</v>
      </c>
      <c r="C40" s="5"/>
      <c r="D40" s="7">
        <v>43402</v>
      </c>
      <c r="E40" s="7"/>
      <c r="F40" s="7"/>
      <c r="G40" s="7"/>
      <c r="H40" s="7">
        <f>D40</f>
        <v>43402</v>
      </c>
      <c r="I40" s="7"/>
      <c r="J40" s="7"/>
      <c r="K40" s="7"/>
      <c r="L40" s="7">
        <f>H40</f>
        <v>43402</v>
      </c>
    </row>
    <row r="41" spans="1:12" x14ac:dyDescent="0.25">
      <c r="A41" s="5"/>
      <c r="B41" s="5" t="s">
        <v>163</v>
      </c>
      <c r="C41" s="7"/>
      <c r="D41" s="7"/>
      <c r="E41" s="7">
        <v>1299.8699999999999</v>
      </c>
      <c r="F41" s="7"/>
      <c r="G41" s="7">
        <f>E41</f>
        <v>1299.8699999999999</v>
      </c>
      <c r="H41" s="7"/>
      <c r="I41" s="7">
        <f>G41</f>
        <v>1299.8699999999999</v>
      </c>
      <c r="J41" s="7"/>
      <c r="K41" s="7"/>
      <c r="L41" s="7"/>
    </row>
    <row r="42" spans="1:12" x14ac:dyDescent="0.25">
      <c r="A42" s="5"/>
      <c r="B42" s="5" t="s">
        <v>162</v>
      </c>
      <c r="C42" s="7"/>
      <c r="D42" s="7"/>
      <c r="E42" s="7">
        <v>3033.03</v>
      </c>
      <c r="F42" s="7"/>
      <c r="G42" s="7">
        <f>E42</f>
        <v>3033.03</v>
      </c>
      <c r="H42" s="7"/>
      <c r="I42" s="7">
        <f>G42</f>
        <v>3033.03</v>
      </c>
      <c r="J42" s="7"/>
      <c r="K42" s="7"/>
      <c r="L42" s="7"/>
    </row>
    <row r="43" spans="1:12" x14ac:dyDescent="0.25">
      <c r="A43" s="5"/>
      <c r="B43" s="5" t="s">
        <v>164</v>
      </c>
      <c r="C43" s="7"/>
      <c r="D43" s="7"/>
      <c r="E43" s="7">
        <v>1269.33</v>
      </c>
      <c r="F43" s="7"/>
      <c r="G43" s="7">
        <f>E43</f>
        <v>1269.33</v>
      </c>
      <c r="H43" s="7"/>
      <c r="I43" s="7">
        <f>G43</f>
        <v>1269.33</v>
      </c>
      <c r="J43" s="7"/>
      <c r="K43" s="7"/>
      <c r="L43" s="7"/>
    </row>
    <row r="44" spans="1:12" x14ac:dyDescent="0.25">
      <c r="A44" s="5"/>
      <c r="B44" s="5" t="s">
        <v>165</v>
      </c>
      <c r="C44" s="7"/>
      <c r="D44" s="7"/>
      <c r="E44" s="7">
        <v>544</v>
      </c>
      <c r="F44" s="7"/>
      <c r="G44" s="7">
        <f>E44</f>
        <v>544</v>
      </c>
      <c r="H44" s="7"/>
      <c r="I44" s="7">
        <f>G44</f>
        <v>544</v>
      </c>
      <c r="J44" s="7"/>
      <c r="K44" s="7"/>
      <c r="L44" s="7"/>
    </row>
    <row r="45" spans="1:12" x14ac:dyDescent="0.25">
      <c r="A45" s="5"/>
      <c r="B45" s="5" t="s">
        <v>166</v>
      </c>
      <c r="C45" s="7"/>
      <c r="D45" s="7"/>
      <c r="E45" s="7">
        <v>2457</v>
      </c>
      <c r="F45" s="7"/>
      <c r="G45" s="7">
        <f>E45</f>
        <v>2457</v>
      </c>
      <c r="H45" s="7"/>
      <c r="I45" s="7">
        <f>G45</f>
        <v>2457</v>
      </c>
      <c r="J45" s="7"/>
      <c r="K45" s="7"/>
      <c r="L45" s="7"/>
    </row>
    <row r="46" spans="1:12" x14ac:dyDescent="0.25">
      <c r="A46" s="5"/>
      <c r="B46" s="5" t="s">
        <v>167</v>
      </c>
      <c r="C46" s="7"/>
      <c r="D46" s="7"/>
      <c r="E46" s="7">
        <v>819</v>
      </c>
      <c r="F46" s="7"/>
      <c r="G46" s="7">
        <f>E46</f>
        <v>819</v>
      </c>
      <c r="H46" s="7"/>
      <c r="I46" s="7">
        <f>G46</f>
        <v>819</v>
      </c>
      <c r="J46" s="7"/>
      <c r="K46" s="7"/>
      <c r="L46" s="7"/>
    </row>
    <row r="47" spans="1:12" x14ac:dyDescent="0.25">
      <c r="A47" s="5"/>
      <c r="B47" s="5" t="s">
        <v>168</v>
      </c>
      <c r="C47" s="7"/>
      <c r="D47" s="7"/>
      <c r="E47" s="7"/>
      <c r="F47" s="7">
        <v>4332.8999999999996</v>
      </c>
      <c r="G47" s="7"/>
      <c r="H47" s="7">
        <f>F47</f>
        <v>4332.8999999999996</v>
      </c>
      <c r="I47" s="7"/>
      <c r="J47" s="7"/>
      <c r="K47" s="7"/>
      <c r="L47" s="7">
        <f>H47</f>
        <v>4332.8999999999996</v>
      </c>
    </row>
    <row r="48" spans="1:12" x14ac:dyDescent="0.25">
      <c r="A48" s="5"/>
      <c r="B48" s="5" t="s">
        <v>169</v>
      </c>
      <c r="C48" s="7"/>
      <c r="D48" s="7"/>
      <c r="E48" s="7"/>
      <c r="F48" s="7">
        <v>1813.33</v>
      </c>
      <c r="G48" s="7"/>
      <c r="H48" s="7">
        <f>F48</f>
        <v>1813.33</v>
      </c>
      <c r="I48" s="7"/>
      <c r="J48" s="7"/>
      <c r="K48" s="7"/>
      <c r="L48" s="7">
        <f>H48</f>
        <v>1813.33</v>
      </c>
    </row>
    <row r="49" spans="1:12" x14ac:dyDescent="0.25">
      <c r="A49" s="5"/>
      <c r="B49" s="5" t="s">
        <v>170</v>
      </c>
      <c r="C49" s="7"/>
      <c r="D49" s="7"/>
      <c r="E49" s="7"/>
      <c r="F49" s="7">
        <v>3276</v>
      </c>
      <c r="G49" s="7"/>
      <c r="H49" s="7">
        <f>F49</f>
        <v>3276</v>
      </c>
      <c r="I49" s="7"/>
      <c r="J49" s="7"/>
      <c r="K49" s="7"/>
      <c r="L49" s="7">
        <f>H49</f>
        <v>3276</v>
      </c>
    </row>
    <row r="50" spans="1:12" x14ac:dyDescent="0.25">
      <c r="A50" s="5"/>
      <c r="B50" s="5" t="s">
        <v>197</v>
      </c>
      <c r="C50" s="7"/>
      <c r="D50" s="7"/>
      <c r="E50" s="7">
        <v>1664</v>
      </c>
      <c r="F50" s="7"/>
      <c r="G50" s="7">
        <f>E50</f>
        <v>1664</v>
      </c>
      <c r="H50" s="7"/>
      <c r="I50" s="7">
        <f>G50</f>
        <v>1664</v>
      </c>
      <c r="J50" s="7"/>
      <c r="K50" s="7"/>
      <c r="L50" s="7"/>
    </row>
    <row r="51" spans="1:12" x14ac:dyDescent="0.25">
      <c r="A51" s="5"/>
      <c r="B51" s="5" t="s">
        <v>171</v>
      </c>
      <c r="C51" s="7"/>
      <c r="D51" s="7"/>
      <c r="E51" s="7">
        <v>360</v>
      </c>
      <c r="F51" s="7"/>
      <c r="G51" s="7">
        <f>E51</f>
        <v>360</v>
      </c>
      <c r="H51" s="7"/>
      <c r="I51" s="7">
        <f>G51</f>
        <v>360</v>
      </c>
      <c r="J51" s="7"/>
      <c r="K51" s="7"/>
      <c r="L51" s="7"/>
    </row>
    <row r="52" spans="1:12" x14ac:dyDescent="0.25">
      <c r="A52" s="5"/>
      <c r="B52" s="5" t="s">
        <v>172</v>
      </c>
      <c r="C52" s="7"/>
      <c r="D52" s="7"/>
      <c r="E52" s="7">
        <v>840</v>
      </c>
      <c r="F52" s="7"/>
      <c r="G52" s="7">
        <f>E52</f>
        <v>840</v>
      </c>
      <c r="H52" s="7"/>
      <c r="I52" s="7">
        <f>G52</f>
        <v>840</v>
      </c>
      <c r="J52" s="7"/>
      <c r="K52" s="7"/>
      <c r="L52" s="7"/>
    </row>
    <row r="53" spans="1:12" x14ac:dyDescent="0.25">
      <c r="A53" s="5"/>
      <c r="B53" s="5" t="s">
        <v>174</v>
      </c>
      <c r="C53" s="7"/>
      <c r="D53" s="7"/>
      <c r="E53" s="7"/>
      <c r="F53" s="7">
        <v>1357.2</v>
      </c>
      <c r="G53" s="7"/>
      <c r="H53" s="7">
        <f>F53</f>
        <v>1357.2</v>
      </c>
      <c r="I53" s="7"/>
      <c r="J53" s="7"/>
      <c r="K53" s="7"/>
      <c r="L53" s="7">
        <f>H53</f>
        <v>1357.2</v>
      </c>
    </row>
    <row r="54" spans="1:12" x14ac:dyDescent="0.25">
      <c r="A54" s="5"/>
      <c r="B54" s="5" t="s">
        <v>173</v>
      </c>
      <c r="C54" s="7"/>
      <c r="D54" s="7"/>
      <c r="E54" s="7">
        <v>421.2</v>
      </c>
      <c r="F54" s="7"/>
      <c r="G54" s="7">
        <f>E54</f>
        <v>421.2</v>
      </c>
      <c r="H54" s="7"/>
      <c r="I54" s="7">
        <f>G54</f>
        <v>421.2</v>
      </c>
      <c r="J54" s="7"/>
      <c r="K54" s="7"/>
      <c r="L54" s="7"/>
    </row>
    <row r="55" spans="1:12" x14ac:dyDescent="0.25">
      <c r="A55" s="5"/>
      <c r="B55" s="5" t="s">
        <v>29</v>
      </c>
      <c r="C55" s="7"/>
      <c r="D55" s="7"/>
      <c r="E55" s="7">
        <v>461.76</v>
      </c>
      <c r="F55" s="7"/>
      <c r="G55" s="7">
        <f>E55</f>
        <v>461.76</v>
      </c>
      <c r="H55" s="7"/>
      <c r="I55" s="7">
        <f>G55</f>
        <v>461.76</v>
      </c>
      <c r="J55" s="7"/>
      <c r="K55" s="7"/>
      <c r="L55" s="7"/>
    </row>
    <row r="56" spans="1:12" x14ac:dyDescent="0.25">
      <c r="A56" s="5"/>
      <c r="B56" s="5" t="s">
        <v>175</v>
      </c>
      <c r="C56" s="7"/>
      <c r="D56" s="7"/>
      <c r="E56" s="7"/>
      <c r="F56" s="7">
        <v>461.76</v>
      </c>
      <c r="G56" s="7"/>
      <c r="H56" s="7">
        <f>F56</f>
        <v>461.76</v>
      </c>
      <c r="I56" s="7"/>
      <c r="J56" s="7"/>
      <c r="K56" s="7"/>
      <c r="L56" s="7">
        <f>H56</f>
        <v>461.76</v>
      </c>
    </row>
    <row r="57" spans="1:12" x14ac:dyDescent="0.25">
      <c r="A57" s="5"/>
      <c r="B57" s="5" t="s">
        <v>176</v>
      </c>
      <c r="C57" s="7"/>
      <c r="D57" s="7"/>
      <c r="E57" s="7">
        <v>4300</v>
      </c>
      <c r="F57" s="7"/>
      <c r="G57" s="7">
        <f>E57</f>
        <v>4300</v>
      </c>
      <c r="H57" s="7"/>
      <c r="I57" s="7">
        <f>G57</f>
        <v>4300</v>
      </c>
      <c r="J57" s="7"/>
      <c r="K57" s="7"/>
      <c r="L57" s="7"/>
    </row>
    <row r="58" spans="1:12" x14ac:dyDescent="0.25">
      <c r="A58" s="5"/>
      <c r="B58" s="5" t="s">
        <v>177</v>
      </c>
      <c r="C58" s="7"/>
      <c r="D58" s="7"/>
      <c r="E58" s="7"/>
      <c r="F58" s="7"/>
      <c r="G58" s="7"/>
      <c r="H58" s="7"/>
      <c r="I58" s="7">
        <v>91622.87</v>
      </c>
      <c r="J58" s="7"/>
      <c r="K58" s="7"/>
      <c r="L58" s="7"/>
    </row>
    <row r="59" spans="1:12" x14ac:dyDescent="0.25">
      <c r="A59" s="5"/>
      <c r="B59" s="5" t="s">
        <v>178</v>
      </c>
      <c r="C59" s="7"/>
      <c r="D59" s="7"/>
      <c r="E59" s="7"/>
      <c r="F59" s="7"/>
      <c r="G59" s="7"/>
      <c r="H59" s="7"/>
      <c r="I59" s="7"/>
      <c r="J59" s="7"/>
      <c r="K59" s="7"/>
      <c r="L59" s="7">
        <v>22125.7</v>
      </c>
    </row>
    <row r="60" spans="1:12" x14ac:dyDescent="0.25">
      <c r="A60" s="5"/>
      <c r="B60" s="5" t="s">
        <v>179</v>
      </c>
      <c r="C60" s="7"/>
      <c r="D60" s="7"/>
      <c r="E60" s="7"/>
      <c r="F60" s="7"/>
      <c r="G60" s="7"/>
      <c r="H60" s="7"/>
      <c r="I60" s="7"/>
      <c r="J60" s="7"/>
      <c r="K60" s="7"/>
      <c r="L60" s="7">
        <v>3474.8</v>
      </c>
    </row>
    <row r="61" spans="1:12" ht="15.75" thickBot="1" x14ac:dyDescent="0.3">
      <c r="A61" s="5"/>
      <c r="B61" s="34" t="s">
        <v>180</v>
      </c>
      <c r="C61" s="26"/>
      <c r="D61" s="26"/>
      <c r="E61" s="26"/>
      <c r="F61" s="26"/>
      <c r="G61" s="26"/>
      <c r="H61" s="26"/>
      <c r="I61" s="26"/>
      <c r="J61" s="26"/>
      <c r="K61" s="26"/>
      <c r="L61" s="26">
        <v>66022.25</v>
      </c>
    </row>
    <row r="62" spans="1:12" ht="15.75" thickBot="1" x14ac:dyDescent="0.3">
      <c r="A62" s="5"/>
      <c r="B62" s="35" t="s">
        <v>181</v>
      </c>
      <c r="C62" s="24">
        <f>C3+C4+C5+C6+C7+C10+C11+C12+C13+C15+C16+C17+C18+C20+C23+C24+C25+C26+C27+C31+C32+C33+C34+C35+C36+C37+C38</f>
        <v>373024</v>
      </c>
      <c r="D62" s="24">
        <f>D8+D9+D14+D19+D21+D22+D28+D29+D30+D39+D40</f>
        <v>373024</v>
      </c>
      <c r="E62" s="24">
        <f>E25+E29+E41+E42+E43+E44+E45+E46+E50+E51+E52+E54+E55+E57</f>
        <v>20485.190000000002</v>
      </c>
      <c r="F62" s="24">
        <f>F10+F15+F23+F38+F47+F48+F49+F53+F56</f>
        <v>20485.189999999999</v>
      </c>
      <c r="G62" s="24">
        <f>G3+G4+G5+G6+G7+G10+G11+G12+G13+G16+G17+G18+G20+G23+G24+G25+G26+G27+G31+G32+G33+G34+G35+G36+G37+G38+G41+G42+G43+G44+G45+G46+G50+G51+G52+G54+G55+G57</f>
        <v>382185.19000000006</v>
      </c>
      <c r="H62" s="24">
        <f>H8+H9+H14+H19+H21+H22+H28+H29+H30+H39+H40+H47+H48+H49+H53+H56</f>
        <v>382185.19000000006</v>
      </c>
      <c r="I62" s="24">
        <f>I7+I12+I13+I17+I18+I20+I24+I25+I26+I27+I31+I34+I35+I36+I37+I41+I42+I43+I44+I45+I46+I50+I51+I52+I54+I55+I57+I58</f>
        <v>277460.06</v>
      </c>
      <c r="J62" s="24">
        <f>J7+J19+J21+J22+J28+J30</f>
        <v>277460</v>
      </c>
      <c r="K62" s="24">
        <f>K3+K4+K5+K6+K7+K10+K11+K16+K23+K32+K33+K38</f>
        <v>233348</v>
      </c>
      <c r="L62" s="24">
        <f>SUM(L8:L61)</f>
        <v>233347.94</v>
      </c>
    </row>
    <row r="63" spans="1:12" ht="15.75" thickTop="1" x14ac:dyDescent="0.25">
      <c r="A63" s="34"/>
      <c r="B63" s="34"/>
      <c r="C63" s="37"/>
      <c r="D63" s="37"/>
      <c r="E63" s="37"/>
      <c r="F63" s="37"/>
      <c r="G63" s="37"/>
      <c r="H63" s="37"/>
      <c r="I63" s="37"/>
      <c r="J63" s="37"/>
      <c r="K63" s="37"/>
      <c r="L63" s="37"/>
    </row>
    <row r="64" spans="1:12" x14ac:dyDescent="0.25">
      <c r="A64" s="5"/>
      <c r="B64" s="35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 ht="15.75" thickBot="1" x14ac:dyDescent="0.3">
      <c r="A65" s="6"/>
      <c r="B65" s="6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 ht="15.75" thickTop="1" x14ac:dyDescent="0.25"/>
  </sheetData>
  <mergeCells count="5">
    <mergeCell ref="C1:D1"/>
    <mergeCell ref="E1:F1"/>
    <mergeCell ref="G1:H1"/>
    <mergeCell ref="I1:J1"/>
    <mergeCell ref="K1:L1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F0A90-451C-4A83-8F7E-9C9CCA979F07}">
  <dimension ref="A1:F60"/>
  <sheetViews>
    <sheetView topLeftCell="A31" zoomScale="75" zoomScaleNormal="75" workbookViewId="0">
      <selection activeCell="E41" sqref="E41"/>
    </sheetView>
  </sheetViews>
  <sheetFormatPr baseColWidth="10" defaultRowHeight="15" x14ac:dyDescent="0.25"/>
  <cols>
    <col min="1" max="1" width="6.140625" customWidth="1"/>
    <col min="2" max="2" width="44.28515625" customWidth="1"/>
    <col min="3" max="3" width="19.5703125" customWidth="1"/>
    <col min="4" max="4" width="22.28515625" customWidth="1"/>
    <col min="5" max="5" width="20.42578125" customWidth="1"/>
  </cols>
  <sheetData>
    <row r="1" spans="1:6" ht="45" customHeight="1" x14ac:dyDescent="0.25">
      <c r="A1" s="17" t="s">
        <v>86</v>
      </c>
      <c r="B1" s="17"/>
      <c r="C1" s="17"/>
      <c r="D1" s="17"/>
    </row>
    <row r="2" spans="1:6" ht="20.25" customHeight="1" thickBot="1" x14ac:dyDescent="0.3">
      <c r="A2" s="18" t="s">
        <v>87</v>
      </c>
      <c r="B2" s="18"/>
      <c r="C2" s="18"/>
      <c r="D2" s="18"/>
      <c r="E2" s="13"/>
      <c r="F2" s="14"/>
    </row>
    <row r="3" spans="1:6" ht="15.75" thickTop="1" x14ac:dyDescent="0.25">
      <c r="A3" s="12"/>
      <c r="B3" s="12" t="s">
        <v>38</v>
      </c>
      <c r="C3" s="15"/>
      <c r="D3" s="15"/>
      <c r="E3" s="16"/>
    </row>
    <row r="4" spans="1:6" x14ac:dyDescent="0.25">
      <c r="A4" s="5"/>
      <c r="B4" s="5" t="s">
        <v>39</v>
      </c>
      <c r="C4" s="7"/>
      <c r="D4" s="7"/>
      <c r="E4" s="7"/>
    </row>
    <row r="5" spans="1:6" x14ac:dyDescent="0.25">
      <c r="A5" s="5"/>
      <c r="B5" s="5" t="s">
        <v>40</v>
      </c>
      <c r="C5" s="7"/>
      <c r="D5" s="7">
        <v>20400</v>
      </c>
      <c r="E5" s="7"/>
    </row>
    <row r="6" spans="1:6" x14ac:dyDescent="0.25">
      <c r="A6" s="5"/>
      <c r="B6" s="5" t="s">
        <v>41</v>
      </c>
      <c r="C6" s="7"/>
      <c r="D6" s="7">
        <v>20800</v>
      </c>
      <c r="E6" s="7"/>
    </row>
    <row r="7" spans="1:6" x14ac:dyDescent="0.25">
      <c r="A7" s="5"/>
      <c r="B7" s="5" t="s">
        <v>42</v>
      </c>
      <c r="C7" s="7">
        <v>10400</v>
      </c>
      <c r="D7" s="7"/>
      <c r="E7" s="7"/>
    </row>
    <row r="8" spans="1:6" x14ac:dyDescent="0.25">
      <c r="A8" s="5"/>
      <c r="B8" s="5" t="s">
        <v>43</v>
      </c>
      <c r="C8" s="7">
        <v>4992</v>
      </c>
      <c r="D8" s="7"/>
      <c r="E8" s="7"/>
    </row>
    <row r="9" spans="1:6" ht="15.75" thickBot="1" x14ac:dyDescent="0.3">
      <c r="A9" s="5"/>
      <c r="B9" s="5" t="s">
        <v>44</v>
      </c>
      <c r="C9" s="23">
        <v>461.76</v>
      </c>
      <c r="D9" s="7">
        <f>(C7+C8)-C9</f>
        <v>14930.24</v>
      </c>
      <c r="E9" s="7"/>
    </row>
    <row r="10" spans="1:6" x14ac:dyDescent="0.25">
      <c r="A10" s="5"/>
      <c r="B10" s="5" t="s">
        <v>45</v>
      </c>
      <c r="C10" s="15"/>
      <c r="D10" s="7">
        <v>10400</v>
      </c>
      <c r="E10" s="7"/>
    </row>
    <row r="11" spans="1:6" x14ac:dyDescent="0.25">
      <c r="A11" s="5"/>
      <c r="B11" s="5" t="s">
        <v>46</v>
      </c>
      <c r="C11" s="7"/>
      <c r="D11" s="7">
        <v>37000</v>
      </c>
      <c r="E11" s="7"/>
    </row>
    <row r="12" spans="1:6" ht="15.75" thickBot="1" x14ac:dyDescent="0.3">
      <c r="A12" s="5"/>
      <c r="B12" s="5" t="s">
        <v>47</v>
      </c>
      <c r="C12" s="7"/>
      <c r="D12" s="23">
        <v>900</v>
      </c>
      <c r="E12" s="7">
        <f>D5+D6+D9+D10+D11+D12</f>
        <v>104430.23999999999</v>
      </c>
    </row>
    <row r="13" spans="1:6" x14ac:dyDescent="0.25">
      <c r="A13" s="5"/>
      <c r="B13" s="5" t="s">
        <v>48</v>
      </c>
      <c r="C13" s="7"/>
      <c r="D13" s="15"/>
      <c r="E13" s="7"/>
    </row>
    <row r="14" spans="1:6" x14ac:dyDescent="0.25">
      <c r="A14" s="5"/>
      <c r="B14" s="5" t="s">
        <v>49</v>
      </c>
      <c r="C14" s="7">
        <v>13000</v>
      </c>
      <c r="D14" s="7"/>
      <c r="E14" s="7"/>
    </row>
    <row r="15" spans="1:6" ht="15.75" thickBot="1" x14ac:dyDescent="0.3">
      <c r="A15" s="5"/>
      <c r="B15" s="5" t="s">
        <v>50</v>
      </c>
      <c r="C15" s="23">
        <v>4332.8999999999996</v>
      </c>
      <c r="D15" s="7">
        <f>C14-C15</f>
        <v>8667.1</v>
      </c>
      <c r="E15" s="7"/>
    </row>
    <row r="16" spans="1:6" x14ac:dyDescent="0.25">
      <c r="A16" s="5"/>
      <c r="B16" s="5" t="s">
        <v>51</v>
      </c>
      <c r="C16" s="15">
        <v>10400</v>
      </c>
      <c r="D16" s="7"/>
      <c r="E16" s="7"/>
    </row>
    <row r="17" spans="1:5" ht="15.75" thickBot="1" x14ac:dyDescent="0.3">
      <c r="A17" s="5"/>
      <c r="B17" s="5" t="s">
        <v>52</v>
      </c>
      <c r="C17" s="23">
        <v>1813.33</v>
      </c>
      <c r="D17" s="7">
        <f>C16-C17</f>
        <v>8586.67</v>
      </c>
      <c r="E17" s="7"/>
    </row>
    <row r="18" spans="1:5" x14ac:dyDescent="0.25">
      <c r="A18" s="5"/>
      <c r="B18" s="5" t="s">
        <v>53</v>
      </c>
      <c r="C18" s="15">
        <v>93600</v>
      </c>
      <c r="D18" s="7"/>
      <c r="E18" s="7"/>
    </row>
    <row r="19" spans="1:5" ht="15.75" thickBot="1" x14ac:dyDescent="0.3">
      <c r="A19" s="5"/>
      <c r="B19" s="5" t="s">
        <v>54</v>
      </c>
      <c r="C19" s="23">
        <v>3276</v>
      </c>
      <c r="D19" s="7">
        <f>C18-C19</f>
        <v>90324</v>
      </c>
      <c r="E19" s="7"/>
    </row>
    <row r="20" spans="1:5" x14ac:dyDescent="0.25">
      <c r="A20" s="5"/>
      <c r="B20" s="5" t="s">
        <v>55</v>
      </c>
      <c r="C20" s="15">
        <v>8320</v>
      </c>
      <c r="D20" s="7"/>
      <c r="E20" s="7"/>
    </row>
    <row r="21" spans="1:5" ht="15.75" thickBot="1" x14ac:dyDescent="0.3">
      <c r="A21" s="5"/>
      <c r="B21" s="5" t="s">
        <v>56</v>
      </c>
      <c r="C21" s="23">
        <v>1664</v>
      </c>
      <c r="D21" s="7">
        <f>C20-C21</f>
        <v>6656</v>
      </c>
      <c r="E21" s="7"/>
    </row>
    <row r="22" spans="1:5" x14ac:dyDescent="0.25">
      <c r="A22" s="5"/>
      <c r="B22" s="5" t="s">
        <v>57</v>
      </c>
      <c r="C22" s="15">
        <v>6000</v>
      </c>
      <c r="D22" s="7"/>
      <c r="E22" s="7"/>
    </row>
    <row r="23" spans="1:5" ht="15.75" thickBot="1" x14ac:dyDescent="0.3">
      <c r="A23" s="5"/>
      <c r="B23" s="5" t="s">
        <v>58</v>
      </c>
      <c r="C23" s="23">
        <v>1200</v>
      </c>
      <c r="D23" s="23">
        <f>C22-C23</f>
        <v>4800</v>
      </c>
      <c r="E23" s="23">
        <f>D15+D17+D19+D21+D23</f>
        <v>119033.77</v>
      </c>
    </row>
    <row r="24" spans="1:5" ht="15.75" thickBot="1" x14ac:dyDescent="0.3">
      <c r="A24" s="5"/>
      <c r="B24" s="5" t="s">
        <v>59</v>
      </c>
      <c r="C24" s="15"/>
      <c r="D24" s="15"/>
      <c r="E24" s="24">
        <f>E12+E23</f>
        <v>223464.01</v>
      </c>
    </row>
    <row r="25" spans="1:5" ht="15.75" thickTop="1" x14ac:dyDescent="0.25">
      <c r="A25" s="5"/>
      <c r="B25" s="5" t="s">
        <v>60</v>
      </c>
      <c r="C25" s="7"/>
      <c r="D25" s="7"/>
      <c r="E25" s="15"/>
    </row>
    <row r="26" spans="1:5" x14ac:dyDescent="0.25">
      <c r="A26" s="5"/>
      <c r="B26" s="5" t="s">
        <v>61</v>
      </c>
      <c r="C26" s="7"/>
      <c r="D26" s="7"/>
      <c r="E26" s="7"/>
    </row>
    <row r="27" spans="1:5" x14ac:dyDescent="0.25">
      <c r="A27" s="5"/>
      <c r="B27" s="5" t="s">
        <v>62</v>
      </c>
      <c r="C27" s="7"/>
      <c r="D27" s="7">
        <v>10400</v>
      </c>
      <c r="E27" s="7"/>
    </row>
    <row r="28" spans="1:5" x14ac:dyDescent="0.25">
      <c r="A28" s="5"/>
      <c r="B28" s="5" t="s">
        <v>63</v>
      </c>
      <c r="C28" s="7"/>
      <c r="D28" s="7">
        <v>14560</v>
      </c>
      <c r="E28" s="7"/>
    </row>
    <row r="29" spans="1:5" x14ac:dyDescent="0.25">
      <c r="A29" s="5"/>
      <c r="B29" s="5" t="s">
        <v>64</v>
      </c>
      <c r="C29" s="7"/>
      <c r="D29" s="7">
        <v>3120</v>
      </c>
      <c r="E29" s="7"/>
    </row>
    <row r="30" spans="1:5" x14ac:dyDescent="0.25">
      <c r="A30" s="5"/>
      <c r="B30" s="5" t="s">
        <v>65</v>
      </c>
      <c r="C30" s="7"/>
      <c r="D30" s="7">
        <v>1357.2</v>
      </c>
      <c r="E30" s="7"/>
    </row>
    <row r="31" spans="1:5" ht="15.75" thickBot="1" x14ac:dyDescent="0.3">
      <c r="A31" s="5"/>
      <c r="B31" s="5" t="s">
        <v>66</v>
      </c>
      <c r="C31" s="7"/>
      <c r="D31" s="23">
        <v>22125</v>
      </c>
      <c r="E31" s="7">
        <f>D27+D28+D29+D30+D31</f>
        <v>51562.2</v>
      </c>
    </row>
    <row r="32" spans="1:5" x14ac:dyDescent="0.25">
      <c r="A32" s="5"/>
      <c r="B32" s="5" t="s">
        <v>67</v>
      </c>
      <c r="C32" s="7"/>
      <c r="D32" s="15"/>
      <c r="E32" s="7"/>
    </row>
    <row r="33" spans="1:5" ht="15.75" thickBot="1" x14ac:dyDescent="0.3">
      <c r="A33" s="5"/>
      <c r="B33" s="5" t="s">
        <v>68</v>
      </c>
      <c r="C33" s="7"/>
      <c r="D33" s="7"/>
      <c r="E33" s="23">
        <v>15600</v>
      </c>
    </row>
    <row r="34" spans="1:5" x14ac:dyDescent="0.25">
      <c r="A34" s="5"/>
      <c r="B34" s="5" t="s">
        <v>69</v>
      </c>
      <c r="C34" s="7"/>
      <c r="D34" s="7"/>
      <c r="E34" s="15">
        <f>E31+E33</f>
        <v>67162.2</v>
      </c>
    </row>
    <row r="35" spans="1:5" x14ac:dyDescent="0.25">
      <c r="A35" s="5"/>
      <c r="B35" s="5" t="s">
        <v>70</v>
      </c>
      <c r="C35" s="7">
        <v>43402</v>
      </c>
      <c r="D35" s="7"/>
      <c r="E35" s="7"/>
    </row>
    <row r="36" spans="1:5" ht="15.75" thickBot="1" x14ac:dyDescent="0.3">
      <c r="A36" s="5"/>
      <c r="B36" s="5" t="s">
        <v>71</v>
      </c>
      <c r="C36" s="23">
        <v>43402</v>
      </c>
      <c r="D36" s="7">
        <f>C35+C36</f>
        <v>86804</v>
      </c>
      <c r="E36" s="7"/>
    </row>
    <row r="37" spans="1:5" x14ac:dyDescent="0.25">
      <c r="A37" s="5"/>
      <c r="B37" s="5" t="s">
        <v>72</v>
      </c>
      <c r="C37" s="15"/>
      <c r="D37" s="7">
        <v>3474.89</v>
      </c>
      <c r="E37" s="7"/>
    </row>
    <row r="38" spans="1:5" ht="15.75" thickBot="1" x14ac:dyDescent="0.3">
      <c r="A38" s="5"/>
      <c r="B38" s="5" t="s">
        <v>73</v>
      </c>
      <c r="C38" s="7"/>
      <c r="D38" s="23">
        <v>66022.92</v>
      </c>
      <c r="E38" s="23">
        <f>D36+D37+D38</f>
        <v>156301.81</v>
      </c>
    </row>
    <row r="39" spans="1:5" ht="15.75" thickBot="1" x14ac:dyDescent="0.3">
      <c r="A39" s="5"/>
      <c r="B39" s="5" t="s">
        <v>74</v>
      </c>
      <c r="C39" s="7"/>
      <c r="D39" s="15"/>
      <c r="E39" s="24">
        <f>E34+E38</f>
        <v>223464.01</v>
      </c>
    </row>
    <row r="40" spans="1:5" ht="15.75" thickTop="1" x14ac:dyDescent="0.25">
      <c r="A40" s="5"/>
      <c r="B40" s="5" t="s">
        <v>75</v>
      </c>
      <c r="C40" s="7"/>
      <c r="D40" s="7"/>
      <c r="E40" s="15"/>
    </row>
    <row r="41" spans="1:5" x14ac:dyDescent="0.25">
      <c r="A41" s="5"/>
      <c r="B41" s="5"/>
      <c r="C41" s="7"/>
      <c r="D41" s="7"/>
      <c r="E41" s="7"/>
    </row>
    <row r="42" spans="1:5" x14ac:dyDescent="0.25">
      <c r="A42" s="5"/>
      <c r="B42" s="5" t="s">
        <v>76</v>
      </c>
      <c r="C42" s="7"/>
      <c r="D42" s="7"/>
      <c r="E42" s="7"/>
    </row>
    <row r="43" spans="1:5" x14ac:dyDescent="0.25">
      <c r="A43" s="5"/>
      <c r="B43" s="5" t="s">
        <v>77</v>
      </c>
      <c r="C43" s="7"/>
      <c r="D43" s="7"/>
      <c r="E43" s="7"/>
    </row>
    <row r="44" spans="1:5" x14ac:dyDescent="0.25">
      <c r="A44" s="5"/>
      <c r="B44" s="5" t="s">
        <v>78</v>
      </c>
      <c r="C44" s="7"/>
      <c r="D44" s="7"/>
      <c r="E44" s="7"/>
    </row>
    <row r="45" spans="1:5" x14ac:dyDescent="0.25">
      <c r="A45" s="5"/>
      <c r="B45" s="5" t="s">
        <v>79</v>
      </c>
      <c r="C45" s="7"/>
      <c r="D45" s="7"/>
      <c r="E45" s="7"/>
    </row>
    <row r="46" spans="1:5" x14ac:dyDescent="0.25">
      <c r="A46" s="5"/>
      <c r="B46" s="5" t="s">
        <v>80</v>
      </c>
      <c r="C46" s="7"/>
      <c r="D46" s="7"/>
      <c r="E46" s="7"/>
    </row>
    <row r="47" spans="1:5" x14ac:dyDescent="0.25">
      <c r="A47" s="5"/>
      <c r="B47" s="5"/>
      <c r="C47" s="7"/>
      <c r="D47" s="7"/>
      <c r="E47" s="7"/>
    </row>
    <row r="48" spans="1:5" x14ac:dyDescent="0.25">
      <c r="A48" s="5"/>
      <c r="B48" s="5" t="s">
        <v>81</v>
      </c>
      <c r="C48" s="7"/>
      <c r="D48" s="7"/>
      <c r="E48" s="7"/>
    </row>
    <row r="49" spans="1:5" x14ac:dyDescent="0.25">
      <c r="A49" s="5"/>
      <c r="B49" s="5"/>
      <c r="C49" s="7"/>
      <c r="D49" s="7"/>
      <c r="E49" s="7"/>
    </row>
    <row r="50" spans="1:5" x14ac:dyDescent="0.25">
      <c r="A50" s="5"/>
      <c r="B50" s="5"/>
      <c r="C50" s="7"/>
      <c r="D50" s="7"/>
      <c r="E50" s="7"/>
    </row>
    <row r="51" spans="1:5" x14ac:dyDescent="0.25">
      <c r="A51" s="5"/>
      <c r="B51" s="10" t="s">
        <v>82</v>
      </c>
      <c r="C51" s="19" t="s">
        <v>84</v>
      </c>
      <c r="D51" s="20"/>
      <c r="E51" s="7"/>
    </row>
    <row r="52" spans="1:5" x14ac:dyDescent="0.25">
      <c r="A52" s="5"/>
      <c r="B52" s="9" t="s">
        <v>83</v>
      </c>
      <c r="C52" s="19" t="s">
        <v>85</v>
      </c>
      <c r="D52" s="20"/>
      <c r="E52" s="7"/>
    </row>
    <row r="53" spans="1:5" x14ac:dyDescent="0.25">
      <c r="A53" s="5"/>
      <c r="B53" s="5"/>
      <c r="C53" s="7"/>
      <c r="D53" s="7"/>
      <c r="E53" s="7"/>
    </row>
    <row r="54" spans="1:5" x14ac:dyDescent="0.25">
      <c r="A54" s="5"/>
      <c r="B54" s="5"/>
      <c r="C54" s="7"/>
      <c r="D54" s="7"/>
      <c r="E54" s="7"/>
    </row>
    <row r="55" spans="1:5" x14ac:dyDescent="0.25">
      <c r="A55" s="5"/>
      <c r="B55" s="5"/>
      <c r="C55" s="7"/>
      <c r="D55" s="7"/>
      <c r="E55" s="7"/>
    </row>
    <row r="56" spans="1:5" x14ac:dyDescent="0.25">
      <c r="A56" s="5"/>
      <c r="B56" s="5"/>
      <c r="C56" s="7"/>
      <c r="D56" s="7"/>
      <c r="E56" s="7"/>
    </row>
    <row r="57" spans="1:5" x14ac:dyDescent="0.25">
      <c r="A57" s="5"/>
      <c r="B57" s="5"/>
      <c r="C57" s="7"/>
      <c r="D57" s="7"/>
      <c r="E57" s="7"/>
    </row>
    <row r="58" spans="1:5" x14ac:dyDescent="0.25">
      <c r="A58" s="5"/>
      <c r="B58" s="5"/>
      <c r="C58" s="7"/>
      <c r="D58" s="7"/>
      <c r="E58" s="7"/>
    </row>
    <row r="59" spans="1:5" ht="15.75" thickBot="1" x14ac:dyDescent="0.3">
      <c r="A59" s="6"/>
      <c r="B59" s="6"/>
      <c r="C59" s="8"/>
      <c r="D59" s="8"/>
      <c r="E59" s="8"/>
    </row>
    <row r="60" spans="1:5" ht="15.75" thickTop="1" x14ac:dyDescent="0.25"/>
  </sheetData>
  <mergeCells count="4">
    <mergeCell ref="A1:D1"/>
    <mergeCell ref="A2:D2"/>
    <mergeCell ref="C51:D51"/>
    <mergeCell ref="C52:D52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A27AE-8CCC-4817-800B-A2F5C3589003}">
  <dimension ref="A1:E67"/>
  <sheetViews>
    <sheetView topLeftCell="A3" workbookViewId="0">
      <selection activeCell="D53" sqref="D53"/>
    </sheetView>
  </sheetViews>
  <sheetFormatPr baseColWidth="10" defaultRowHeight="15" x14ac:dyDescent="0.25"/>
  <cols>
    <col min="1" max="1" width="6.85546875" customWidth="1"/>
    <col min="2" max="2" width="45.7109375" customWidth="1"/>
    <col min="3" max="3" width="19.7109375" customWidth="1"/>
    <col min="4" max="4" width="19" customWidth="1"/>
    <col min="5" max="5" width="18.85546875" customWidth="1"/>
  </cols>
  <sheetData>
    <row r="1" spans="1:5" ht="45" customHeight="1" x14ac:dyDescent="0.25">
      <c r="A1" s="21" t="s">
        <v>88</v>
      </c>
      <c r="B1" s="21"/>
      <c r="C1" s="21"/>
      <c r="D1" s="21"/>
      <c r="E1" s="21"/>
    </row>
    <row r="2" spans="1:5" ht="24" customHeight="1" thickBot="1" x14ac:dyDescent="0.3">
      <c r="A2" s="22" t="s">
        <v>89</v>
      </c>
      <c r="B2" s="22"/>
      <c r="C2" s="22"/>
      <c r="D2" s="22"/>
      <c r="E2" s="22"/>
    </row>
    <row r="3" spans="1:5" ht="15.75" thickTop="1" x14ac:dyDescent="0.25">
      <c r="A3" s="16"/>
      <c r="B3" s="16" t="s">
        <v>90</v>
      </c>
      <c r="C3" s="16"/>
      <c r="D3" s="16"/>
      <c r="E3" s="16"/>
    </row>
    <row r="4" spans="1:5" x14ac:dyDescent="0.25">
      <c r="A4" s="7"/>
      <c r="B4" s="7" t="s">
        <v>91</v>
      </c>
      <c r="C4" s="7"/>
      <c r="D4" s="7"/>
      <c r="E4" s="7">
        <v>228500</v>
      </c>
    </row>
    <row r="5" spans="1:5" ht="15.75" thickBot="1" x14ac:dyDescent="0.3">
      <c r="A5" s="7"/>
      <c r="B5" s="7" t="s">
        <v>92</v>
      </c>
      <c r="C5" s="7"/>
      <c r="D5" s="7"/>
      <c r="E5" s="26">
        <v>1664</v>
      </c>
    </row>
    <row r="6" spans="1:5" x14ac:dyDescent="0.25">
      <c r="A6" s="7"/>
      <c r="B6" s="7" t="s">
        <v>93</v>
      </c>
      <c r="C6" s="7"/>
      <c r="D6" s="7"/>
      <c r="E6" s="27">
        <f>E4-E5</f>
        <v>226836</v>
      </c>
    </row>
    <row r="7" spans="1:5" x14ac:dyDescent="0.25">
      <c r="A7" s="7"/>
      <c r="B7" s="7" t="s">
        <v>94</v>
      </c>
      <c r="C7" s="7"/>
      <c r="D7" s="7"/>
      <c r="E7" s="7"/>
    </row>
    <row r="8" spans="1:5" x14ac:dyDescent="0.25">
      <c r="A8" s="7"/>
      <c r="B8" s="7" t="s">
        <v>95</v>
      </c>
      <c r="C8" s="7"/>
      <c r="D8" s="7">
        <v>33300</v>
      </c>
      <c r="E8" s="7"/>
    </row>
    <row r="9" spans="1:5" x14ac:dyDescent="0.25">
      <c r="A9" s="7"/>
      <c r="B9" s="7" t="s">
        <v>96</v>
      </c>
      <c r="C9" s="7">
        <v>54000</v>
      </c>
      <c r="D9" s="7"/>
      <c r="E9" s="7"/>
    </row>
    <row r="10" spans="1:5" ht="15.75" thickBot="1" x14ac:dyDescent="0.3">
      <c r="A10" s="7"/>
      <c r="B10" s="7" t="s">
        <v>97</v>
      </c>
      <c r="C10" s="23">
        <v>4160</v>
      </c>
      <c r="D10" s="7"/>
      <c r="E10" s="7"/>
    </row>
    <row r="11" spans="1:5" x14ac:dyDescent="0.25">
      <c r="A11" s="7"/>
      <c r="B11" s="7" t="s">
        <v>98</v>
      </c>
      <c r="C11" s="15">
        <v>58160</v>
      </c>
      <c r="D11" s="7"/>
      <c r="E11" s="7"/>
    </row>
    <row r="12" spans="1:5" x14ac:dyDescent="0.25">
      <c r="A12" s="7"/>
      <c r="B12" s="7" t="s">
        <v>99</v>
      </c>
      <c r="C12" s="7">
        <v>3120</v>
      </c>
      <c r="D12" s="7"/>
      <c r="E12" s="7"/>
    </row>
    <row r="13" spans="1:5" ht="15.75" thickBot="1" x14ac:dyDescent="0.3">
      <c r="A13" s="7"/>
      <c r="B13" s="7" t="s">
        <v>100</v>
      </c>
      <c r="C13" s="23">
        <v>2600</v>
      </c>
      <c r="D13" s="7"/>
      <c r="E13" s="7"/>
    </row>
    <row r="14" spans="1:5" ht="15.75" thickBot="1" x14ac:dyDescent="0.3">
      <c r="A14" s="7"/>
      <c r="B14" s="7" t="s">
        <v>101</v>
      </c>
      <c r="C14" s="15"/>
      <c r="D14" s="23">
        <v>52440</v>
      </c>
      <c r="E14" s="7"/>
    </row>
    <row r="15" spans="1:5" x14ac:dyDescent="0.25">
      <c r="A15" s="7"/>
      <c r="B15" s="7" t="s">
        <v>103</v>
      </c>
      <c r="C15" s="7"/>
      <c r="D15" s="15">
        <f>D8+D14</f>
        <v>85740</v>
      </c>
      <c r="E15" s="7"/>
    </row>
    <row r="16" spans="1:5" ht="15.75" thickBot="1" x14ac:dyDescent="0.3">
      <c r="A16" s="7"/>
      <c r="B16" s="7" t="s">
        <v>102</v>
      </c>
      <c r="C16" s="7"/>
      <c r="D16" s="23">
        <v>37000</v>
      </c>
      <c r="E16" s="23">
        <v>48740</v>
      </c>
    </row>
    <row r="17" spans="1:5" x14ac:dyDescent="0.25">
      <c r="A17" s="7"/>
      <c r="B17" s="7" t="s">
        <v>104</v>
      </c>
      <c r="C17" s="7"/>
      <c r="D17" s="15"/>
      <c r="E17" s="15">
        <v>178096</v>
      </c>
    </row>
    <row r="18" spans="1:5" x14ac:dyDescent="0.25">
      <c r="A18" s="7"/>
      <c r="B18" s="7" t="s">
        <v>105</v>
      </c>
      <c r="C18" s="7"/>
      <c r="D18" s="7"/>
      <c r="E18" s="7"/>
    </row>
    <row r="19" spans="1:5" x14ac:dyDescent="0.25">
      <c r="A19" s="7"/>
      <c r="B19" s="7" t="s">
        <v>106</v>
      </c>
      <c r="C19" s="7"/>
      <c r="D19" s="7"/>
      <c r="E19" s="7"/>
    </row>
    <row r="20" spans="1:5" x14ac:dyDescent="0.25">
      <c r="A20" s="7"/>
      <c r="B20" s="7" t="s">
        <v>107</v>
      </c>
      <c r="C20" s="7">
        <v>31200</v>
      </c>
      <c r="D20" s="7"/>
      <c r="E20" s="7"/>
    </row>
    <row r="21" spans="1:5" x14ac:dyDescent="0.25">
      <c r="A21" s="7"/>
      <c r="B21" s="7" t="s">
        <v>108</v>
      </c>
      <c r="C21" s="7">
        <v>2600</v>
      </c>
      <c r="D21" s="7"/>
      <c r="E21" s="7"/>
    </row>
    <row r="22" spans="1:5" x14ac:dyDescent="0.25">
      <c r="A22" s="7"/>
      <c r="B22" s="7" t="s">
        <v>109</v>
      </c>
      <c r="C22" s="7">
        <v>3120</v>
      </c>
      <c r="D22" s="7"/>
      <c r="E22" s="7"/>
    </row>
    <row r="23" spans="1:5" x14ac:dyDescent="0.25">
      <c r="A23" s="7"/>
      <c r="B23" s="7" t="s">
        <v>110</v>
      </c>
      <c r="C23" s="7">
        <v>1352</v>
      </c>
      <c r="D23" s="7"/>
      <c r="E23" s="7"/>
    </row>
    <row r="24" spans="1:5" x14ac:dyDescent="0.25">
      <c r="A24" s="7"/>
      <c r="B24" s="7" t="s">
        <v>111</v>
      </c>
      <c r="C24" s="7">
        <v>2392</v>
      </c>
      <c r="D24" s="7"/>
      <c r="E24" s="7"/>
    </row>
    <row r="25" spans="1:5" x14ac:dyDescent="0.25">
      <c r="A25" s="7"/>
      <c r="B25" s="7" t="s">
        <v>112</v>
      </c>
      <c r="C25" s="7">
        <v>1299.8699999999999</v>
      </c>
      <c r="D25" s="7"/>
      <c r="E25" s="7"/>
    </row>
    <row r="26" spans="1:5" x14ac:dyDescent="0.25">
      <c r="A26" s="7"/>
      <c r="B26" s="7" t="s">
        <v>113</v>
      </c>
      <c r="C26" s="7">
        <v>1269.33</v>
      </c>
      <c r="D26" s="7"/>
      <c r="E26" s="7"/>
    </row>
    <row r="27" spans="1:5" x14ac:dyDescent="0.25">
      <c r="A27" s="7"/>
      <c r="B27" s="7" t="s">
        <v>114</v>
      </c>
      <c r="C27" s="7">
        <v>2457</v>
      </c>
      <c r="D27" s="7"/>
      <c r="E27" s="7"/>
    </row>
    <row r="28" spans="1:5" x14ac:dyDescent="0.25">
      <c r="A28" s="7"/>
      <c r="B28" s="7" t="s">
        <v>115</v>
      </c>
      <c r="C28" s="7">
        <v>360</v>
      </c>
      <c r="D28" s="7"/>
      <c r="E28" s="7"/>
    </row>
    <row r="29" spans="1:5" ht="15.75" thickBot="1" x14ac:dyDescent="0.3">
      <c r="A29" s="7"/>
      <c r="B29" s="7" t="s">
        <v>116</v>
      </c>
      <c r="C29" s="23">
        <v>4300</v>
      </c>
      <c r="D29" s="7">
        <f>C20+C21+C22+C23+C24+C25+C26+C27+C28+C29</f>
        <v>50350.200000000004</v>
      </c>
      <c r="E29" s="7"/>
    </row>
    <row r="30" spans="1:5" x14ac:dyDescent="0.25">
      <c r="A30" s="7"/>
      <c r="B30" s="7" t="s">
        <v>117</v>
      </c>
      <c r="C30" s="15"/>
      <c r="D30" s="7"/>
      <c r="E30" s="7"/>
    </row>
    <row r="31" spans="1:5" x14ac:dyDescent="0.25">
      <c r="A31" s="7"/>
      <c r="B31" s="7" t="s">
        <v>118</v>
      </c>
      <c r="C31" s="7">
        <v>24960</v>
      </c>
      <c r="D31" s="7"/>
      <c r="E31" s="7"/>
    </row>
    <row r="32" spans="1:5" x14ac:dyDescent="0.25">
      <c r="A32" s="7"/>
      <c r="B32" s="7" t="s">
        <v>119</v>
      </c>
      <c r="C32" s="7">
        <v>936</v>
      </c>
      <c r="D32" s="7"/>
      <c r="E32" s="7"/>
    </row>
    <row r="33" spans="1:5" x14ac:dyDescent="0.25">
      <c r="A33" s="7"/>
      <c r="B33" s="7" t="s">
        <v>120</v>
      </c>
      <c r="C33" s="7">
        <v>2912</v>
      </c>
      <c r="D33" s="7"/>
      <c r="E33" s="7"/>
    </row>
    <row r="34" spans="1:5" x14ac:dyDescent="0.25">
      <c r="A34" s="7"/>
      <c r="B34" s="7" t="s">
        <v>121</v>
      </c>
      <c r="C34" s="7">
        <v>1196</v>
      </c>
      <c r="D34" s="7"/>
      <c r="E34" s="7"/>
    </row>
    <row r="35" spans="1:5" x14ac:dyDescent="0.25">
      <c r="A35" s="7"/>
      <c r="B35" s="7" t="s">
        <v>122</v>
      </c>
      <c r="C35" s="7">
        <v>2080</v>
      </c>
      <c r="D35" s="7"/>
      <c r="E35" s="7"/>
    </row>
    <row r="36" spans="1:5" x14ac:dyDescent="0.25">
      <c r="A36" s="7"/>
      <c r="B36" s="7" t="s">
        <v>123</v>
      </c>
      <c r="C36" s="7">
        <v>3033.03</v>
      </c>
      <c r="D36" s="7"/>
      <c r="E36" s="7"/>
    </row>
    <row r="37" spans="1:5" x14ac:dyDescent="0.25">
      <c r="A37" s="7"/>
      <c r="B37" s="7" t="s">
        <v>124</v>
      </c>
      <c r="C37" s="7">
        <v>544</v>
      </c>
      <c r="D37" s="7"/>
      <c r="E37" s="7"/>
    </row>
    <row r="38" spans="1:5" x14ac:dyDescent="0.25">
      <c r="A38" s="7"/>
      <c r="B38" s="7" t="s">
        <v>125</v>
      </c>
      <c r="C38" s="7">
        <v>819</v>
      </c>
      <c r="D38" s="7"/>
      <c r="E38" s="7"/>
    </row>
    <row r="39" spans="1:5" x14ac:dyDescent="0.25">
      <c r="A39" s="7"/>
      <c r="B39" s="7" t="s">
        <v>126</v>
      </c>
      <c r="C39" s="7">
        <v>1664</v>
      </c>
      <c r="D39" s="7"/>
      <c r="E39" s="7"/>
    </row>
    <row r="40" spans="1:5" x14ac:dyDescent="0.25">
      <c r="A40" s="7"/>
      <c r="B40" s="7" t="s">
        <v>127</v>
      </c>
      <c r="C40" s="7">
        <v>840</v>
      </c>
      <c r="D40" s="7"/>
      <c r="E40" s="7"/>
    </row>
    <row r="41" spans="1:5" x14ac:dyDescent="0.25">
      <c r="A41" s="7"/>
      <c r="B41" s="7" t="s">
        <v>128</v>
      </c>
      <c r="C41" s="7">
        <v>421.2</v>
      </c>
      <c r="D41" s="7"/>
      <c r="E41" s="7"/>
    </row>
    <row r="42" spans="1:5" ht="15.75" thickBot="1" x14ac:dyDescent="0.3">
      <c r="A42" s="7"/>
      <c r="B42" s="7" t="s">
        <v>29</v>
      </c>
      <c r="C42" s="23">
        <v>461.76</v>
      </c>
      <c r="D42" s="23">
        <f>C31+C32+C33+C34+C35+C36+C37+C38+C39+C40+C41+C42</f>
        <v>39866.99</v>
      </c>
      <c r="E42" s="23">
        <f>D29+D42</f>
        <v>90217.19</v>
      </c>
    </row>
    <row r="43" spans="1:5" x14ac:dyDescent="0.25">
      <c r="A43" s="7"/>
      <c r="B43" s="7" t="s">
        <v>129</v>
      </c>
      <c r="C43" s="15"/>
      <c r="D43" s="15"/>
      <c r="E43" s="15">
        <f>E17-E42</f>
        <v>87878.81</v>
      </c>
    </row>
    <row r="44" spans="1:5" x14ac:dyDescent="0.25">
      <c r="A44" s="7"/>
      <c r="B44" s="7" t="s">
        <v>90</v>
      </c>
      <c r="C44" s="7"/>
      <c r="D44" s="7"/>
      <c r="E44" s="7"/>
    </row>
    <row r="45" spans="1:5" x14ac:dyDescent="0.25">
      <c r="A45" s="7"/>
      <c r="B45" s="7" t="s">
        <v>130</v>
      </c>
      <c r="C45" s="7">
        <v>3120</v>
      </c>
      <c r="D45" s="7"/>
      <c r="E45" s="7"/>
    </row>
    <row r="46" spans="1:5" ht="15.75" thickBot="1" x14ac:dyDescent="0.3">
      <c r="A46" s="7"/>
      <c r="B46" s="7" t="s">
        <v>131</v>
      </c>
      <c r="C46" s="23">
        <v>3120</v>
      </c>
      <c r="D46" s="7">
        <f>C45+C46</f>
        <v>6240</v>
      </c>
      <c r="E46" s="7"/>
    </row>
    <row r="47" spans="1:5" x14ac:dyDescent="0.25">
      <c r="A47" s="7"/>
      <c r="B47" s="7" t="s">
        <v>132</v>
      </c>
      <c r="C47" s="15"/>
      <c r="D47" s="7"/>
      <c r="E47" s="7"/>
    </row>
    <row r="48" spans="1:5" ht="15.75" thickBot="1" x14ac:dyDescent="0.3">
      <c r="A48" s="7"/>
      <c r="B48" s="7" t="s">
        <v>24</v>
      </c>
      <c r="C48" s="7"/>
      <c r="D48" s="23">
        <v>2496</v>
      </c>
      <c r="E48" s="23">
        <f>D46-D48</f>
        <v>3744</v>
      </c>
    </row>
    <row r="49" spans="1:5" x14ac:dyDescent="0.25">
      <c r="A49" s="7"/>
      <c r="B49" s="7" t="s">
        <v>133</v>
      </c>
      <c r="C49" s="7"/>
      <c r="D49" s="15"/>
      <c r="E49" s="15">
        <f>E43+E48</f>
        <v>91622.81</v>
      </c>
    </row>
    <row r="50" spans="1:5" ht="15.75" thickBot="1" x14ac:dyDescent="0.3">
      <c r="A50" s="7"/>
      <c r="B50" s="7" t="s">
        <v>134</v>
      </c>
      <c r="C50" s="7"/>
      <c r="D50" s="7"/>
      <c r="E50" s="26">
        <v>22125</v>
      </c>
    </row>
    <row r="51" spans="1:5" ht="15.75" thickBot="1" x14ac:dyDescent="0.3">
      <c r="A51" s="7"/>
      <c r="B51" s="7" t="s">
        <v>135</v>
      </c>
      <c r="C51" s="7"/>
      <c r="D51" s="7"/>
      <c r="E51" s="24">
        <f>E49-E50</f>
        <v>69497.81</v>
      </c>
    </row>
    <row r="52" spans="1:5" ht="15.75" thickTop="1" x14ac:dyDescent="0.25">
      <c r="A52" s="7"/>
      <c r="B52" s="7"/>
      <c r="C52" s="7"/>
      <c r="D52" s="7"/>
      <c r="E52" s="15"/>
    </row>
    <row r="53" spans="1:5" x14ac:dyDescent="0.25">
      <c r="A53" s="7"/>
      <c r="B53" s="7" t="s">
        <v>136</v>
      </c>
      <c r="C53" s="7"/>
      <c r="D53" s="7"/>
      <c r="E53" s="7"/>
    </row>
    <row r="54" spans="1:5" x14ac:dyDescent="0.25">
      <c r="A54" s="7"/>
      <c r="B54" s="7" t="s">
        <v>137</v>
      </c>
      <c r="C54" s="7"/>
      <c r="D54" s="7"/>
      <c r="E54" s="7"/>
    </row>
    <row r="55" spans="1:5" x14ac:dyDescent="0.25">
      <c r="A55" s="7"/>
      <c r="B55" s="7" t="s">
        <v>138</v>
      </c>
      <c r="C55" s="7"/>
      <c r="D55" s="7"/>
      <c r="E55" s="7"/>
    </row>
    <row r="56" spans="1:5" x14ac:dyDescent="0.25">
      <c r="A56" s="7"/>
      <c r="B56" s="7" t="s">
        <v>139</v>
      </c>
      <c r="C56" s="7"/>
      <c r="D56" s="7"/>
      <c r="E56" s="7"/>
    </row>
    <row r="57" spans="1:5" x14ac:dyDescent="0.25">
      <c r="A57" s="7"/>
      <c r="B57" s="7" t="s">
        <v>140</v>
      </c>
      <c r="C57" s="7"/>
      <c r="D57" s="7"/>
      <c r="E57" s="7"/>
    </row>
    <row r="58" spans="1:5" x14ac:dyDescent="0.25">
      <c r="A58" s="5"/>
      <c r="B58" s="7" t="s">
        <v>141</v>
      </c>
      <c r="C58" s="7"/>
      <c r="D58" s="7"/>
      <c r="E58" s="7"/>
    </row>
    <row r="59" spans="1:5" x14ac:dyDescent="0.25">
      <c r="A59" s="5"/>
      <c r="B59" s="5"/>
      <c r="C59" s="7"/>
      <c r="D59" s="7"/>
      <c r="E59" s="7"/>
    </row>
    <row r="60" spans="1:5" x14ac:dyDescent="0.25">
      <c r="A60" s="5"/>
      <c r="B60" s="7" t="s">
        <v>81</v>
      </c>
      <c r="C60" s="7"/>
      <c r="D60" s="7"/>
      <c r="E60" s="7"/>
    </row>
    <row r="61" spans="1:5" x14ac:dyDescent="0.25">
      <c r="A61" s="5"/>
      <c r="B61" s="5"/>
      <c r="C61" s="7"/>
      <c r="D61" s="7"/>
      <c r="E61" s="7"/>
    </row>
    <row r="62" spans="1:5" x14ac:dyDescent="0.25">
      <c r="A62" s="5"/>
      <c r="B62" s="5"/>
      <c r="C62" s="7"/>
      <c r="D62" s="7"/>
      <c r="E62" s="7"/>
    </row>
    <row r="63" spans="1:5" x14ac:dyDescent="0.25">
      <c r="A63" s="5"/>
      <c r="B63" s="5"/>
      <c r="C63" s="7"/>
      <c r="D63" s="7"/>
      <c r="E63" s="7"/>
    </row>
    <row r="64" spans="1:5" x14ac:dyDescent="0.25">
      <c r="A64" s="5"/>
      <c r="B64" s="5" t="s">
        <v>82</v>
      </c>
      <c r="C64" s="7"/>
      <c r="D64" s="30" t="s">
        <v>143</v>
      </c>
      <c r="E64" s="30"/>
    </row>
    <row r="65" spans="1:5" x14ac:dyDescent="0.25">
      <c r="A65" s="5"/>
      <c r="B65" s="5" t="s">
        <v>142</v>
      </c>
      <c r="C65" s="7"/>
      <c r="D65" s="30" t="s">
        <v>85</v>
      </c>
      <c r="E65" s="30"/>
    </row>
    <row r="66" spans="1:5" ht="15.75" thickBot="1" x14ac:dyDescent="0.3">
      <c r="A66" s="6"/>
      <c r="B66" s="6"/>
      <c r="C66" s="8"/>
      <c r="D66" s="8"/>
      <c r="E66" s="8"/>
    </row>
    <row r="67" spans="1:5" ht="15.75" thickTop="1" x14ac:dyDescent="0.25"/>
  </sheetData>
  <mergeCells count="4">
    <mergeCell ref="A1:E1"/>
    <mergeCell ref="A2:E2"/>
    <mergeCell ref="D64:E64"/>
    <mergeCell ref="D65:E65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50246</dc:creator>
  <cp:lastModifiedBy>50246</cp:lastModifiedBy>
  <dcterms:created xsi:type="dcterms:W3CDTF">2021-07-16T18:03:10Z</dcterms:created>
  <dcterms:modified xsi:type="dcterms:W3CDTF">2021-07-23T04:02:31Z</dcterms:modified>
</cp:coreProperties>
</file>